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15" windowWidth="14355" windowHeight="3630"/>
  </bookViews>
  <sheets>
    <sheet name="Metric description" sheetId="2" r:id="rId1"/>
    <sheet name="Metric data value" sheetId="1" r:id="rId2"/>
    <sheet name="Appendix" sheetId="3" r:id="rId3"/>
    <sheet name="Health Value Dashboard notes" sheetId="5" r:id="rId4"/>
  </sheets>
  <definedNames>
    <definedName name="Base_Year">Table1[Base year]</definedName>
    <definedName name="Current_Year">Table1[Most recent year]</definedName>
    <definedName name="Data">#REF!</definedName>
    <definedName name="Desired_Direction">Table1[Desired direction*]</definedName>
    <definedName name="Domain">Table1[Domain]</definedName>
    <definedName name="Metric">Table1[Metric]</definedName>
    <definedName name="Metric_Desc">Table1[Metric description]</definedName>
    <definedName name="Metric_Included_in_Composite_Ranking?">Table1[Metric included in composite ranking?]</definedName>
    <definedName name="Missing_States_Base">Table1['# of missing states (base year)]</definedName>
    <definedName name="Missing_States_Current">Table1['# of missing states (current year)]</definedName>
    <definedName name="Source">Table1[Source]</definedName>
    <definedName name="Subdomain">Table1[Subdomain]</definedName>
  </definedNames>
  <calcPr calcId="145621"/>
</workbook>
</file>

<file path=xl/calcChain.xml><?xml version="1.0" encoding="utf-8"?>
<calcChain xmlns="http://schemas.openxmlformats.org/spreadsheetml/2006/main">
  <c r="M162" i="1" l="1"/>
  <c r="L162" i="1"/>
  <c r="H162" i="1"/>
  <c r="F162" i="1"/>
  <c r="D162" i="1"/>
  <c r="G53" i="1" l="1"/>
  <c r="G186" i="1" l="1"/>
  <c r="F170" i="1" l="1"/>
  <c r="G183" i="1" l="1"/>
  <c r="G184" i="1"/>
  <c r="G185" i="1"/>
  <c r="G187" i="1"/>
  <c r="G182" i="1"/>
  <c r="M130" i="1" l="1"/>
  <c r="L130" i="1"/>
  <c r="H130" i="1"/>
  <c r="F130" i="1"/>
  <c r="D130" i="1"/>
  <c r="L64" i="1" l="1"/>
  <c r="L75" i="1"/>
  <c r="H75" i="1"/>
  <c r="F75" i="1"/>
  <c r="D75" i="1"/>
  <c r="D74" i="1"/>
  <c r="H64" i="1"/>
  <c r="F64" i="1"/>
  <c r="D64" i="1"/>
  <c r="G169" i="1" l="1"/>
  <c r="G166" i="1"/>
  <c r="G167" i="1"/>
  <c r="G170" i="1"/>
  <c r="G178" i="1"/>
  <c r="G177" i="1"/>
  <c r="G168" i="1"/>
  <c r="H160" i="1" l="1"/>
  <c r="G138" i="1"/>
  <c r="G139" i="1"/>
  <c r="G141" i="1"/>
  <c r="G144" i="1"/>
  <c r="G143" i="1"/>
  <c r="G145" i="1"/>
  <c r="G150" i="1"/>
  <c r="G149" i="1"/>
  <c r="G153" i="1"/>
  <c r="G156" i="1"/>
  <c r="G158" i="1"/>
  <c r="G159" i="1"/>
  <c r="G160" i="1"/>
  <c r="G161" i="1"/>
  <c r="G140" i="1"/>
  <c r="H128" i="1" l="1"/>
  <c r="H116" i="1" l="1"/>
  <c r="G118" i="1"/>
  <c r="G113" i="1"/>
  <c r="G116" i="1"/>
  <c r="G117" i="1"/>
  <c r="G120" i="1"/>
  <c r="G123" i="1"/>
  <c r="G125" i="1"/>
  <c r="G128" i="1"/>
  <c r="G114" i="1"/>
  <c r="G109" i="1" l="1"/>
  <c r="G108" i="1"/>
  <c r="G103" i="1"/>
  <c r="G97" i="1"/>
  <c r="G106" i="1"/>
  <c r="G105" i="1"/>
  <c r="G89" i="1"/>
  <c r="G68" i="1" l="1"/>
  <c r="G61" i="1" l="1"/>
  <c r="G60" i="1"/>
  <c r="D139" i="1" l="1"/>
  <c r="F139" i="1"/>
  <c r="M89" i="1"/>
  <c r="L89" i="1"/>
  <c r="H89" i="1"/>
  <c r="F89" i="1"/>
  <c r="D89" i="1"/>
  <c r="M77" i="1"/>
  <c r="M78" i="1"/>
  <c r="M79" i="1"/>
  <c r="D77" i="1"/>
  <c r="D78" i="1"/>
  <c r="D79" i="1"/>
  <c r="M71" i="1"/>
  <c r="L71" i="1"/>
  <c r="H71" i="1"/>
  <c r="F71" i="1"/>
  <c r="D71" i="1"/>
  <c r="G74" i="1" l="1"/>
  <c r="G84" i="1"/>
  <c r="G83" i="1"/>
  <c r="G82" i="1"/>
  <c r="G81" i="1"/>
  <c r="G63" i="1"/>
  <c r="D70" i="1"/>
  <c r="F70" i="1"/>
  <c r="H70" i="1"/>
  <c r="L70" i="1"/>
  <c r="M70" i="1"/>
  <c r="G67" i="1"/>
  <c r="G66" i="1"/>
  <c r="G62" i="1"/>
  <c r="G91" i="1" l="1"/>
  <c r="G92" i="1"/>
  <c r="G93" i="1"/>
  <c r="G88" i="1"/>
  <c r="G90" i="1"/>
  <c r="G95" i="1"/>
  <c r="G102" i="1"/>
  <c r="G87" i="1"/>
  <c r="F179" i="1" l="1"/>
  <c r="G33" i="1" l="1"/>
  <c r="G34" i="1"/>
  <c r="G36" i="1"/>
  <c r="G38" i="1"/>
  <c r="G37" i="1"/>
  <c r="G39" i="1"/>
  <c r="G41" i="1"/>
  <c r="G40" i="1"/>
  <c r="G46" i="1"/>
  <c r="G47" i="1"/>
  <c r="G49" i="1"/>
  <c r="G50" i="1"/>
  <c r="G51" i="1"/>
  <c r="G52" i="1"/>
  <c r="G56" i="1"/>
  <c r="G13" i="1" l="1"/>
  <c r="G16" i="1"/>
  <c r="G15" i="1"/>
  <c r="G24" i="1"/>
  <c r="G22" i="1"/>
  <c r="G19" i="1"/>
  <c r="G25" i="1"/>
  <c r="G21" i="1"/>
  <c r="G18" i="1"/>
  <c r="G20" i="1"/>
  <c r="G23" i="1"/>
  <c r="G8" i="1"/>
  <c r="G9" i="1"/>
  <c r="G11" i="1"/>
  <c r="G10" i="1"/>
  <c r="G27" i="1"/>
  <c r="G28" i="1"/>
  <c r="G29" i="1"/>
  <c r="G30" i="1"/>
  <c r="G14" i="1"/>
  <c r="F13" i="1"/>
  <c r="F16" i="1"/>
  <c r="F15" i="1"/>
  <c r="M13" i="1" l="1"/>
  <c r="M16" i="1"/>
  <c r="M15" i="1"/>
  <c r="M24" i="1"/>
  <c r="M22" i="1"/>
  <c r="M19" i="1"/>
  <c r="M25" i="1"/>
  <c r="M21" i="1"/>
  <c r="M18" i="1"/>
  <c r="M20" i="1"/>
  <c r="M23" i="1"/>
  <c r="M8" i="1"/>
  <c r="M9" i="1"/>
  <c r="M11" i="1"/>
  <c r="M10" i="1"/>
  <c r="M27" i="1"/>
  <c r="M28" i="1"/>
  <c r="M29" i="1"/>
  <c r="M30" i="1"/>
  <c r="M33" i="1"/>
  <c r="M34" i="1"/>
  <c r="M36" i="1"/>
  <c r="M38" i="1"/>
  <c r="M37" i="1"/>
  <c r="M39" i="1"/>
  <c r="M41" i="1"/>
  <c r="M40" i="1"/>
  <c r="M43" i="1"/>
  <c r="M44" i="1"/>
  <c r="M46" i="1"/>
  <c r="M47" i="1"/>
  <c r="M49" i="1"/>
  <c r="M50" i="1"/>
  <c r="M51" i="1"/>
  <c r="M52" i="1"/>
  <c r="M53" i="1"/>
  <c r="M55" i="1"/>
  <c r="M56" i="1"/>
  <c r="M57" i="1"/>
  <c r="M168" i="1"/>
  <c r="M169" i="1"/>
  <c r="M165" i="1"/>
  <c r="M166" i="1"/>
  <c r="M167" i="1"/>
  <c r="M170" i="1"/>
  <c r="M172" i="1"/>
  <c r="M173" i="1"/>
  <c r="M175" i="1"/>
  <c r="M176" i="1"/>
  <c r="M178" i="1"/>
  <c r="M177" i="1"/>
  <c r="M179" i="1"/>
  <c r="M180" i="1"/>
  <c r="M140" i="1"/>
  <c r="M138" i="1"/>
  <c r="M139" i="1"/>
  <c r="M141" i="1"/>
  <c r="M144" i="1"/>
  <c r="M143" i="1"/>
  <c r="M145" i="1"/>
  <c r="M150" i="1"/>
  <c r="M149" i="1"/>
  <c r="M147" i="1"/>
  <c r="M148" i="1"/>
  <c r="M153" i="1"/>
  <c r="M154" i="1"/>
  <c r="M152" i="1"/>
  <c r="M156" i="1"/>
  <c r="M158" i="1"/>
  <c r="M159" i="1"/>
  <c r="M160" i="1"/>
  <c r="M161" i="1"/>
  <c r="M60" i="1"/>
  <c r="M61" i="1"/>
  <c r="M62" i="1"/>
  <c r="M63" i="1"/>
  <c r="M66" i="1"/>
  <c r="M67" i="1"/>
  <c r="M68" i="1"/>
  <c r="M73" i="1"/>
  <c r="M74" i="1"/>
  <c r="M81" i="1"/>
  <c r="M82" i="1"/>
  <c r="M83" i="1"/>
  <c r="M84" i="1"/>
  <c r="M87" i="1"/>
  <c r="M91" i="1"/>
  <c r="M92" i="1"/>
  <c r="M93" i="1"/>
  <c r="M88" i="1"/>
  <c r="M90" i="1"/>
  <c r="M105" i="1"/>
  <c r="M106" i="1"/>
  <c r="M97" i="1"/>
  <c r="M95" i="1"/>
  <c r="M96" i="1"/>
  <c r="M99" i="1"/>
  <c r="M101" i="1"/>
  <c r="M100" i="1"/>
  <c r="M102" i="1"/>
  <c r="M103" i="1"/>
  <c r="M108" i="1"/>
  <c r="M109" i="1"/>
  <c r="M114" i="1"/>
  <c r="M113" i="1"/>
  <c r="M112" i="1"/>
  <c r="M116" i="1"/>
  <c r="M117" i="1"/>
  <c r="M118" i="1"/>
  <c r="M120" i="1"/>
  <c r="M123" i="1"/>
  <c r="M126" i="1"/>
  <c r="M125" i="1"/>
  <c r="M124" i="1"/>
  <c r="M127" i="1"/>
  <c r="M128" i="1"/>
  <c r="M129" i="1"/>
  <c r="M122" i="1"/>
  <c r="M14" i="1"/>
  <c r="L13" i="1"/>
  <c r="L16" i="1"/>
  <c r="L15" i="1"/>
  <c r="L24" i="1"/>
  <c r="L22" i="1"/>
  <c r="L19" i="1"/>
  <c r="L25" i="1"/>
  <c r="L21" i="1"/>
  <c r="L18" i="1"/>
  <c r="L20" i="1"/>
  <c r="L23" i="1"/>
  <c r="L8" i="1"/>
  <c r="L9" i="1"/>
  <c r="L11" i="1"/>
  <c r="L10" i="1"/>
  <c r="L27" i="1"/>
  <c r="L28" i="1"/>
  <c r="L29" i="1"/>
  <c r="L30" i="1"/>
  <c r="L33" i="1"/>
  <c r="L34" i="1"/>
  <c r="L36" i="1"/>
  <c r="L38" i="1"/>
  <c r="L37" i="1"/>
  <c r="L39" i="1"/>
  <c r="L41" i="1"/>
  <c r="L40" i="1"/>
  <c r="L43" i="1"/>
  <c r="L44" i="1"/>
  <c r="L46" i="1"/>
  <c r="L47" i="1"/>
  <c r="L49" i="1"/>
  <c r="L50" i="1"/>
  <c r="L51" i="1"/>
  <c r="L52" i="1"/>
  <c r="L53" i="1"/>
  <c r="L55" i="1"/>
  <c r="L56" i="1"/>
  <c r="L57" i="1"/>
  <c r="L168" i="1"/>
  <c r="L169" i="1"/>
  <c r="L165" i="1"/>
  <c r="L166" i="1"/>
  <c r="L167" i="1"/>
  <c r="L170" i="1"/>
  <c r="L172" i="1"/>
  <c r="L173" i="1"/>
  <c r="L175" i="1"/>
  <c r="L176" i="1"/>
  <c r="L178" i="1"/>
  <c r="L177" i="1"/>
  <c r="L179" i="1"/>
  <c r="L180" i="1"/>
  <c r="L140" i="1"/>
  <c r="L138" i="1"/>
  <c r="L139" i="1"/>
  <c r="L141" i="1"/>
  <c r="L144" i="1"/>
  <c r="L143" i="1"/>
  <c r="L145" i="1"/>
  <c r="L150" i="1"/>
  <c r="L149" i="1"/>
  <c r="L147" i="1"/>
  <c r="L148" i="1"/>
  <c r="L153" i="1"/>
  <c r="L154" i="1"/>
  <c r="L152" i="1"/>
  <c r="L156" i="1"/>
  <c r="L158" i="1"/>
  <c r="L159" i="1"/>
  <c r="L160" i="1"/>
  <c r="L161" i="1"/>
  <c r="L60" i="1"/>
  <c r="L61" i="1"/>
  <c r="L62" i="1"/>
  <c r="L63" i="1"/>
  <c r="L66" i="1"/>
  <c r="L67" i="1"/>
  <c r="L68" i="1"/>
  <c r="L73" i="1"/>
  <c r="L74" i="1"/>
  <c r="L77" i="1"/>
  <c r="L78" i="1"/>
  <c r="L79" i="1"/>
  <c r="L81" i="1"/>
  <c r="L82" i="1"/>
  <c r="L83" i="1"/>
  <c r="L84" i="1"/>
  <c r="L87" i="1"/>
  <c r="L91" i="1"/>
  <c r="L92" i="1"/>
  <c r="L93" i="1"/>
  <c r="L88" i="1"/>
  <c r="L90" i="1"/>
  <c r="L105" i="1"/>
  <c r="L106" i="1"/>
  <c r="L97" i="1"/>
  <c r="L95" i="1"/>
  <c r="L96" i="1"/>
  <c r="L99" i="1"/>
  <c r="L101" i="1"/>
  <c r="L100" i="1"/>
  <c r="L102" i="1"/>
  <c r="L103" i="1"/>
  <c r="L108" i="1"/>
  <c r="L109" i="1"/>
  <c r="L114" i="1"/>
  <c r="L113" i="1"/>
  <c r="L112" i="1"/>
  <c r="L116" i="1"/>
  <c r="L117" i="1"/>
  <c r="L118" i="1"/>
  <c r="L120" i="1"/>
  <c r="L123" i="1"/>
  <c r="L126" i="1"/>
  <c r="L125" i="1"/>
  <c r="L124" i="1"/>
  <c r="L127" i="1"/>
  <c r="L128" i="1"/>
  <c r="L129" i="1"/>
  <c r="L122" i="1"/>
  <c r="L14" i="1"/>
  <c r="H13" i="1"/>
  <c r="H16" i="1"/>
  <c r="H15" i="1"/>
  <c r="H24" i="1"/>
  <c r="H22" i="1"/>
  <c r="H19" i="1"/>
  <c r="H25" i="1"/>
  <c r="H21" i="1"/>
  <c r="H18" i="1"/>
  <c r="H20" i="1"/>
  <c r="H23" i="1"/>
  <c r="H8" i="1"/>
  <c r="H9" i="1"/>
  <c r="H11" i="1"/>
  <c r="H10" i="1"/>
  <c r="H27" i="1"/>
  <c r="H28" i="1"/>
  <c r="H29" i="1"/>
  <c r="H30" i="1"/>
  <c r="H33" i="1"/>
  <c r="H34" i="1"/>
  <c r="H36" i="1"/>
  <c r="H38" i="1"/>
  <c r="H37" i="1"/>
  <c r="H39" i="1"/>
  <c r="H41" i="1"/>
  <c r="H40" i="1"/>
  <c r="H43" i="1"/>
  <c r="H44" i="1"/>
  <c r="H46" i="1"/>
  <c r="H47" i="1"/>
  <c r="H49" i="1"/>
  <c r="H50" i="1"/>
  <c r="H51" i="1"/>
  <c r="H52" i="1"/>
  <c r="H53" i="1"/>
  <c r="H55" i="1"/>
  <c r="H56" i="1"/>
  <c r="H57" i="1"/>
  <c r="H168" i="1"/>
  <c r="H169" i="1"/>
  <c r="H165" i="1"/>
  <c r="H166" i="1"/>
  <c r="H167" i="1"/>
  <c r="H170" i="1"/>
  <c r="H172" i="1"/>
  <c r="H173" i="1"/>
  <c r="H175" i="1"/>
  <c r="H176" i="1"/>
  <c r="H178" i="1"/>
  <c r="H177" i="1"/>
  <c r="H179" i="1"/>
  <c r="H180" i="1"/>
  <c r="H140" i="1"/>
  <c r="H138" i="1"/>
  <c r="H139" i="1"/>
  <c r="H141" i="1"/>
  <c r="H144" i="1"/>
  <c r="H143" i="1"/>
  <c r="H145" i="1"/>
  <c r="H150" i="1"/>
  <c r="H149" i="1"/>
  <c r="H147" i="1"/>
  <c r="H148" i="1"/>
  <c r="H153" i="1"/>
  <c r="H154" i="1"/>
  <c r="H152" i="1"/>
  <c r="H156" i="1"/>
  <c r="H158" i="1"/>
  <c r="H159" i="1"/>
  <c r="H161" i="1"/>
  <c r="H60" i="1"/>
  <c r="H61" i="1"/>
  <c r="H62" i="1"/>
  <c r="H63" i="1"/>
  <c r="H66" i="1"/>
  <c r="H67" i="1"/>
  <c r="H68" i="1"/>
  <c r="H73" i="1"/>
  <c r="H74" i="1"/>
  <c r="H77" i="1"/>
  <c r="H78" i="1"/>
  <c r="H79" i="1"/>
  <c r="H81" i="1"/>
  <c r="H82" i="1"/>
  <c r="H83" i="1"/>
  <c r="H84" i="1"/>
  <c r="H87" i="1"/>
  <c r="H91" i="1"/>
  <c r="H92" i="1"/>
  <c r="H93" i="1"/>
  <c r="H88" i="1"/>
  <c r="H90" i="1"/>
  <c r="H105" i="1"/>
  <c r="H106" i="1"/>
  <c r="H97" i="1"/>
  <c r="H95" i="1"/>
  <c r="H96" i="1"/>
  <c r="H99" i="1"/>
  <c r="H101" i="1"/>
  <c r="H100" i="1"/>
  <c r="H102" i="1"/>
  <c r="H103" i="1"/>
  <c r="H108" i="1"/>
  <c r="H109" i="1"/>
  <c r="H114" i="1"/>
  <c r="H113" i="1"/>
  <c r="H112" i="1"/>
  <c r="H117" i="1"/>
  <c r="H118" i="1"/>
  <c r="H120" i="1"/>
  <c r="H123" i="1"/>
  <c r="H126" i="1"/>
  <c r="H125" i="1"/>
  <c r="H124" i="1"/>
  <c r="H127" i="1"/>
  <c r="H129" i="1"/>
  <c r="H122" i="1"/>
  <c r="H14" i="1"/>
  <c r="F24" i="1"/>
  <c r="F22" i="1"/>
  <c r="F19" i="1"/>
  <c r="F25" i="1"/>
  <c r="F21" i="1"/>
  <c r="F18" i="1"/>
  <c r="F20" i="1"/>
  <c r="F23" i="1"/>
  <c r="F8" i="1"/>
  <c r="F9" i="1"/>
  <c r="F11" i="1"/>
  <c r="F10" i="1"/>
  <c r="F27" i="1"/>
  <c r="F28" i="1"/>
  <c r="F29" i="1"/>
  <c r="F30" i="1"/>
  <c r="F33" i="1"/>
  <c r="F34" i="1"/>
  <c r="F36" i="1"/>
  <c r="F38" i="1"/>
  <c r="F37" i="1"/>
  <c r="F39" i="1"/>
  <c r="F41" i="1"/>
  <c r="F40" i="1"/>
  <c r="F43" i="1"/>
  <c r="F44" i="1"/>
  <c r="F46" i="1"/>
  <c r="F47" i="1"/>
  <c r="F49" i="1"/>
  <c r="F50" i="1"/>
  <c r="F51" i="1"/>
  <c r="F52" i="1"/>
  <c r="F53" i="1"/>
  <c r="F55" i="1"/>
  <c r="F56" i="1"/>
  <c r="F57" i="1"/>
  <c r="F168" i="1"/>
  <c r="F169" i="1"/>
  <c r="F165" i="1"/>
  <c r="F166" i="1"/>
  <c r="F167" i="1"/>
  <c r="F172" i="1"/>
  <c r="F173" i="1"/>
  <c r="F175" i="1"/>
  <c r="F176" i="1"/>
  <c r="F178" i="1"/>
  <c r="F177" i="1"/>
  <c r="F180" i="1"/>
  <c r="F140" i="1"/>
  <c r="F138" i="1"/>
  <c r="F141" i="1"/>
  <c r="F144" i="1"/>
  <c r="F143" i="1"/>
  <c r="F145" i="1"/>
  <c r="F150" i="1"/>
  <c r="F149" i="1"/>
  <c r="F147" i="1"/>
  <c r="F148" i="1"/>
  <c r="F153" i="1"/>
  <c r="F154" i="1"/>
  <c r="F152" i="1"/>
  <c r="F156" i="1"/>
  <c r="F158" i="1"/>
  <c r="F159" i="1"/>
  <c r="F160" i="1"/>
  <c r="F161" i="1"/>
  <c r="F60" i="1"/>
  <c r="F61" i="1"/>
  <c r="F62" i="1"/>
  <c r="F63" i="1"/>
  <c r="F66" i="1"/>
  <c r="F67" i="1"/>
  <c r="F68" i="1"/>
  <c r="F73" i="1"/>
  <c r="F74" i="1"/>
  <c r="F81" i="1"/>
  <c r="F82" i="1"/>
  <c r="F83" i="1"/>
  <c r="F84" i="1"/>
  <c r="F87" i="1"/>
  <c r="F91" i="1"/>
  <c r="F92" i="1"/>
  <c r="F93" i="1"/>
  <c r="F88" i="1"/>
  <c r="F90" i="1"/>
  <c r="F105" i="1"/>
  <c r="F106" i="1"/>
  <c r="F97" i="1"/>
  <c r="F95" i="1"/>
  <c r="F96" i="1"/>
  <c r="F99" i="1"/>
  <c r="F101" i="1"/>
  <c r="F100" i="1"/>
  <c r="F102" i="1"/>
  <c r="F103" i="1"/>
  <c r="F108" i="1"/>
  <c r="F109" i="1"/>
  <c r="F114" i="1"/>
  <c r="F113" i="1"/>
  <c r="F112" i="1"/>
  <c r="F116" i="1"/>
  <c r="F117" i="1"/>
  <c r="F118" i="1"/>
  <c r="F120" i="1"/>
  <c r="F123" i="1"/>
  <c r="F126" i="1"/>
  <c r="F125" i="1"/>
  <c r="F124" i="1"/>
  <c r="F127" i="1"/>
  <c r="F128" i="1"/>
  <c r="F129" i="1"/>
  <c r="F122" i="1"/>
  <c r="F14" i="1"/>
  <c r="D13" i="1"/>
  <c r="D16" i="1"/>
  <c r="D15" i="1"/>
  <c r="D24" i="1"/>
  <c r="D22" i="1"/>
  <c r="D19" i="1"/>
  <c r="D25" i="1"/>
  <c r="D21" i="1"/>
  <c r="D18" i="1"/>
  <c r="D20" i="1"/>
  <c r="D23" i="1"/>
  <c r="D8" i="1"/>
  <c r="D9" i="1"/>
  <c r="D11" i="1"/>
  <c r="D10" i="1"/>
  <c r="D27" i="1"/>
  <c r="D28" i="1"/>
  <c r="D29" i="1"/>
  <c r="D30" i="1"/>
  <c r="D33" i="1"/>
  <c r="D34" i="1"/>
  <c r="D36" i="1"/>
  <c r="D38" i="1"/>
  <c r="D37" i="1"/>
  <c r="D39" i="1"/>
  <c r="D41" i="1"/>
  <c r="D40" i="1"/>
  <c r="D43" i="1"/>
  <c r="D44" i="1"/>
  <c r="D46" i="1"/>
  <c r="D47" i="1"/>
  <c r="D49" i="1"/>
  <c r="D50" i="1"/>
  <c r="D51" i="1"/>
  <c r="D52" i="1"/>
  <c r="D53" i="1"/>
  <c r="D55" i="1"/>
  <c r="D56" i="1"/>
  <c r="D57" i="1"/>
  <c r="D168" i="1"/>
  <c r="D169" i="1"/>
  <c r="D165" i="1"/>
  <c r="D166" i="1"/>
  <c r="D167" i="1"/>
  <c r="D170" i="1"/>
  <c r="D172" i="1"/>
  <c r="D173" i="1"/>
  <c r="D175" i="1"/>
  <c r="D176" i="1"/>
  <c r="D178" i="1"/>
  <c r="D177" i="1"/>
  <c r="D179" i="1"/>
  <c r="D180" i="1"/>
  <c r="D140" i="1"/>
  <c r="D138" i="1"/>
  <c r="D141" i="1"/>
  <c r="D144" i="1"/>
  <c r="D143" i="1"/>
  <c r="D145" i="1"/>
  <c r="D150" i="1"/>
  <c r="D149" i="1"/>
  <c r="D147" i="1"/>
  <c r="D148" i="1"/>
  <c r="D153" i="1"/>
  <c r="D154" i="1"/>
  <c r="D152" i="1"/>
  <c r="D156" i="1"/>
  <c r="D158" i="1"/>
  <c r="D159" i="1"/>
  <c r="D160" i="1"/>
  <c r="D161" i="1"/>
  <c r="D60" i="1"/>
  <c r="D61" i="1"/>
  <c r="D62" i="1"/>
  <c r="D63" i="1"/>
  <c r="D66" i="1"/>
  <c r="D67" i="1"/>
  <c r="D68" i="1"/>
  <c r="D81" i="1"/>
  <c r="D82" i="1"/>
  <c r="D83" i="1"/>
  <c r="D84" i="1"/>
  <c r="D87" i="1"/>
  <c r="D91" i="1"/>
  <c r="D92" i="1"/>
  <c r="D93" i="1"/>
  <c r="D88" i="1"/>
  <c r="D90" i="1"/>
  <c r="D105" i="1"/>
  <c r="D106" i="1"/>
  <c r="D97" i="1"/>
  <c r="D95" i="1"/>
  <c r="D96" i="1"/>
  <c r="D99" i="1"/>
  <c r="D101" i="1"/>
  <c r="D100" i="1"/>
  <c r="D102" i="1"/>
  <c r="D103" i="1"/>
  <c r="D108" i="1"/>
  <c r="D109" i="1"/>
  <c r="D114" i="1"/>
  <c r="D113" i="1"/>
  <c r="D112" i="1"/>
  <c r="D116" i="1"/>
  <c r="D117" i="1"/>
  <c r="D118" i="1"/>
  <c r="D120" i="1"/>
  <c r="D123" i="1"/>
  <c r="D126" i="1"/>
  <c r="D125" i="1"/>
  <c r="D124" i="1"/>
  <c r="D128" i="1"/>
  <c r="D129" i="1"/>
  <c r="D122" i="1"/>
  <c r="D14" i="1"/>
  <c r="F19" i="2" l="1"/>
  <c r="F18" i="2" l="1"/>
  <c r="F17" i="2"/>
  <c r="F16" i="2"/>
  <c r="F15" i="2"/>
  <c r="F14" i="2"/>
  <c r="F13" i="2"/>
  <c r="F12" i="2"/>
  <c r="F11" i="2"/>
  <c r="F10" i="2"/>
</calcChain>
</file>

<file path=xl/sharedStrings.xml><?xml version="1.0" encoding="utf-8"?>
<sst xmlns="http://schemas.openxmlformats.org/spreadsheetml/2006/main" count="1680" uniqueCount="529">
  <si>
    <t>Population Health</t>
  </si>
  <si>
    <t>Health Behaviors</t>
  </si>
  <si>
    <t>Trend</t>
  </si>
  <si>
    <t>Conditions and Diseases</t>
  </si>
  <si>
    <t>Overall Health and Wellbeing</t>
  </si>
  <si>
    <t>Please select a metric from the dropdown box below to view details</t>
  </si>
  <si>
    <t>Domain</t>
  </si>
  <si>
    <t>Subdomain</t>
  </si>
  <si>
    <t>Metric</t>
  </si>
  <si>
    <t>Source</t>
  </si>
  <si>
    <t>Percent of adults 18 years and older not meeting physical activity guidelines for muscle strength and aerobic activity</t>
  </si>
  <si>
    <t>Baseline</t>
  </si>
  <si>
    <t>Year</t>
  </si>
  <si>
    <t>State</t>
  </si>
  <si>
    <t>Percent of adults who have been told by a health professional that they have diabetes</t>
  </si>
  <si>
    <t>Percent of adults that report fair or poor health</t>
  </si>
  <si>
    <t>Down</t>
  </si>
  <si>
    <t>Up</t>
  </si>
  <si>
    <t>Healthcare costs</t>
  </si>
  <si>
    <t>Healthcare system</t>
  </si>
  <si>
    <t>Access</t>
  </si>
  <si>
    <t>Employer</t>
  </si>
  <si>
    <t>Consumer</t>
  </si>
  <si>
    <t>Medicare</t>
  </si>
  <si>
    <t>Medicaid</t>
  </si>
  <si>
    <t>Preventive services</t>
  </si>
  <si>
    <t>Behavioral health</t>
  </si>
  <si>
    <t>Hospital utilization and appropriateness of care</t>
  </si>
  <si>
    <t>Timeliness, effectiveness and quality of care</t>
  </si>
  <si>
    <t>Equity</t>
  </si>
  <si>
    <t>Affordability &amp; coverage</t>
  </si>
  <si>
    <t>Primary care access</t>
  </si>
  <si>
    <t>Oral health</t>
  </si>
  <si>
    <t>Workforce</t>
  </si>
  <si>
    <t>Healthcare spending per capita</t>
  </si>
  <si>
    <t>Average single premium per enrolled employee, percent of employer contribution to premium</t>
  </si>
  <si>
    <t>Average single premium per enrolled employee, percent of employee contribution to premium</t>
  </si>
  <si>
    <t>Average family premium per enrolled employee</t>
  </si>
  <si>
    <t>Average family premium per enrolled employee, percent of employer contribution to premium</t>
  </si>
  <si>
    <t>Average family premium per enrolled employee, percent of employee contribution</t>
  </si>
  <si>
    <t>Medicare spending per enrollee</t>
  </si>
  <si>
    <t>Medicaid spending per enrollee, all</t>
  </si>
  <si>
    <t>Medicaid spending per enrollee, aged</t>
  </si>
  <si>
    <t>Medicaid spending per enrollee, adult</t>
  </si>
  <si>
    <t>Medicaid spending per enrollee, children</t>
  </si>
  <si>
    <t>Local public health funding per capita</t>
  </si>
  <si>
    <t>State public health funding per capita</t>
  </si>
  <si>
    <t>Breastfeeding support in hospitals</t>
  </si>
  <si>
    <t>Cancer early stage diagnosis, all</t>
  </si>
  <si>
    <t>Cancer early stage diagnosis, female breast cancer cases</t>
  </si>
  <si>
    <t>Cancer early stage diagnosis, colon and rectal cancer cases</t>
  </si>
  <si>
    <t>Flu vaccination</t>
  </si>
  <si>
    <t>Prenatal care</t>
  </si>
  <si>
    <t>Mental illness hospitalization follow-up</t>
  </si>
  <si>
    <t>Substance use disorder treatment retention</t>
  </si>
  <si>
    <t>Diabetes A1c measurements</t>
  </si>
  <si>
    <t>All payer same hospital readmissions</t>
  </si>
  <si>
    <t>Heart failure readmissions for Medicare beneficiaries</t>
  </si>
  <si>
    <t>Avoidable emergency department visits for Medicare beneficiaries</t>
  </si>
  <si>
    <t>Stroke care</t>
  </si>
  <si>
    <t>Nursing home pressure ulcers</t>
  </si>
  <si>
    <t>Patient experience</t>
  </si>
  <si>
    <t>Mortality amenable to healthcare, all</t>
  </si>
  <si>
    <t>Mortality amenable to healthcare, black</t>
  </si>
  <si>
    <t>Mortality amenable to healthcare, white</t>
  </si>
  <si>
    <t>Uninsured adults</t>
  </si>
  <si>
    <t>Uninsured children</t>
  </si>
  <si>
    <t>Lack of dental insurance</t>
  </si>
  <si>
    <t>Unable to see doctor due to cost</t>
  </si>
  <si>
    <t>Without a usual source of care</t>
  </si>
  <si>
    <t>Routine checkup</t>
  </si>
  <si>
    <t>Received dental care in past year, adults</t>
  </si>
  <si>
    <t>Received dental care in past year, children</t>
  </si>
  <si>
    <t>Cost of avoidable ED dental visits</t>
  </si>
  <si>
    <t>Underserved, primary care</t>
  </si>
  <si>
    <t>Underserved, dental care</t>
  </si>
  <si>
    <t>Underserved, mental health care</t>
  </si>
  <si>
    <t>Unable to see doctor due to cost, Hispanic</t>
  </si>
  <si>
    <t>Unable to see doctor due to cost, other</t>
  </si>
  <si>
    <t>Average single premium for private-sector employees enrolled in single coverage under employer-based health insurance.</t>
  </si>
  <si>
    <t>Average family premium for private-sector employees enrolled in family coverage under employer-based health insurance.</t>
  </si>
  <si>
    <t>Percent of individuals who are in families where out-of-pocket spending on health care, including premiums, accounts for 10% or more of annual income</t>
  </si>
  <si>
    <t>Average amount Medicaid spends per enrollee. Spending includes state and federal payments to Medicaid but does not include disproportionate share hospital payments.</t>
  </si>
  <si>
    <t>Average amount Medicaid spends per enrollee in the aged enrollment group. Spending includes state and federal payments to Medicaid but does not include disproportionate share hospital payments.</t>
  </si>
  <si>
    <t>Average amount Medicaid spends per enrollee in the disabled enrollment group. Spending includes state and federal payments to Medicaid but does not include disproportionate share hospital payments.</t>
  </si>
  <si>
    <t>Average amount Medicaid spends per enrollee in the adult enrollment group. Spending includes state and federal payments to Medicaid but does not include disproportionate share hospital payments.</t>
  </si>
  <si>
    <t>Average amount Medicaid spends per enrollee in the children enrollment group. Spending includes state and federal payments to Medicaid but does not include disproportionate share hospital payments.</t>
  </si>
  <si>
    <t>Percent of all cancer cases diagnosed at an early stage.</t>
  </si>
  <si>
    <t>Monthly cumulative influenza vaccination percent coverage estimates for persons ≥ 6 months of age.</t>
  </si>
  <si>
    <t>Percent of ischemic stroke patients who got medicine to break up a blood clot within 3 hours after symptoms started.</t>
  </si>
  <si>
    <t>Percent of Medicare fee-for-service beneficiaries who had a doctor’s office or clinic visit in the last 12 months whose doctor sometimes or never explained things in a way they could understand</t>
  </si>
  <si>
    <t>Percent of all workers who work at a company that offers health insurance to its employees. Data represents 2 year estimates except in 2012.</t>
  </si>
  <si>
    <t>2011-2012</t>
  </si>
  <si>
    <t>2004-2005</t>
  </si>
  <si>
    <t>2009-2010</t>
  </si>
  <si>
    <t>2010-2011</t>
  </si>
  <si>
    <t>2012-2013</t>
  </si>
  <si>
    <t>OH only data</t>
  </si>
  <si>
    <t>Centers for Medicare &amp;Medicaid Services National Health Expenditure Data as compiled by Kaiser Family Foundation</t>
  </si>
  <si>
    <t>University of Cincinnati Economics Center analysis of Centers for Medicare &amp;Medicaid Services National Health Expenditure Data</t>
  </si>
  <si>
    <t>Agency for Healthcare Research &amp; Quality Medical Expenditure Panel Survey</t>
  </si>
  <si>
    <t>Centers for Medicare &amp; Medicaid Services Health Expenditures by State of Residence Data as compiled by the Kaiser Family Foundation</t>
  </si>
  <si>
    <t>National Association of County &amp; City Health Officials</t>
  </si>
  <si>
    <t>National Association of State Mental Health Program Directors Research Institute, Inc as compiled by Kaiser Family Foundation</t>
  </si>
  <si>
    <t>National Survey of Maternity Practices in Infant Nutrition and Care, mPINC survey, Centers for Disease Control and Prevention</t>
  </si>
  <si>
    <t>Ohio Cancer Incidence Surveillance System</t>
  </si>
  <si>
    <t>National Immunization Survey and Behavioral Risk Factor Surveillance System, Centers for Disease Control and Prevention FluVaxView</t>
  </si>
  <si>
    <t>National Vital Statistics System, Centers for Disease Control and Prevention</t>
  </si>
  <si>
    <t>Ohio Department of Mental Health and Addiction Services</t>
  </si>
  <si>
    <t>Ohio Hospital Association</t>
  </si>
  <si>
    <t>Centers for Medicare &amp; Medicaid Services</t>
  </si>
  <si>
    <t>Agency for Healthcare Research and Quality, Center for Quality Improvement and Patient Safety, National CAHPS Benchmarking Database</t>
  </si>
  <si>
    <t>University of Cincinnati Economics Center analysis of the Commonwealth Fund State Scorecard on Healthcare System Performance, 2014 data</t>
  </si>
  <si>
    <t>KCMU analysis of the Center for Disease Control and Prevention Behavioral Risk Factor Surveillance System 2012 Survey Results as compiled by Kaiser State Health Facts</t>
  </si>
  <si>
    <t>NDD</t>
  </si>
  <si>
    <t>Yes</t>
  </si>
  <si>
    <t>No</t>
  </si>
  <si>
    <t>Healthcare Costs</t>
  </si>
  <si>
    <t>Total</t>
  </si>
  <si>
    <t>Social and economic environment</t>
  </si>
  <si>
    <t>Education</t>
  </si>
  <si>
    <t>Preschool enrollment</t>
  </si>
  <si>
    <t>Percent of 4th graders proficient in reading</t>
  </si>
  <si>
    <t>Percent of incoming 9th graders who graduate in 4 years from a high school with a regular degree</t>
  </si>
  <si>
    <t>Educational attainment</t>
  </si>
  <si>
    <t>Employment and poverty</t>
  </si>
  <si>
    <t>Unemployment</t>
  </si>
  <si>
    <t>Annual average unemployment rate, ages 16 and older</t>
  </si>
  <si>
    <t>Child poverty</t>
  </si>
  <si>
    <t>Percent of persons under age 18 who live in households at or below the poverty threshold (&lt;100% FPG)</t>
  </si>
  <si>
    <t>Adult poverty</t>
  </si>
  <si>
    <t>Percent of persons age 18+ who live in households at or below the poverty threshold (&lt;100% FPG)</t>
  </si>
  <si>
    <t>Family and social support</t>
  </si>
  <si>
    <t>Single-parent households</t>
  </si>
  <si>
    <t>Teen birth rate</t>
  </si>
  <si>
    <t>Rate per 1,000 of births to females 15-19 years of age</t>
  </si>
  <si>
    <t>Percent of adults without social-emotional support.  Age adjusted.</t>
  </si>
  <si>
    <t>2006-2012</t>
  </si>
  <si>
    <t>Social capital and cohesion</t>
  </si>
  <si>
    <t>Composite measure that includes connections with neighbors, supportive neighborhoods, voter turnout, and volunteerism</t>
  </si>
  <si>
    <t>Trauma, toxic stress and violence</t>
  </si>
  <si>
    <t>Child abuse and neglect</t>
  </si>
  <si>
    <t>Adverse childhood experiences</t>
  </si>
  <si>
    <t>Percent of children who have experienced two or more adverse experiences, such as death of a parent, parent served time in jail, witness to domestic violence, or lived with someone with a drug or alcohol problem</t>
  </si>
  <si>
    <t>Violent crime</t>
  </si>
  <si>
    <t>Violent crime rate per 100,000 inhabitants</t>
  </si>
  <si>
    <t>Income Inequality</t>
  </si>
  <si>
    <t>Air, water and toxic substances</t>
  </si>
  <si>
    <t>Outdoor air quality</t>
  </si>
  <si>
    <t>Physical environment</t>
  </si>
  <si>
    <t>Percent of children who live in a home where someone uses tobacco or smokes inside the home</t>
  </si>
  <si>
    <t>Fluoridated water</t>
  </si>
  <si>
    <t>Toxic pollutants</t>
  </si>
  <si>
    <t>Food access and food insecurity</t>
  </si>
  <si>
    <t>Healthy food access</t>
  </si>
  <si>
    <t>Food insecurity</t>
  </si>
  <si>
    <t>2010-2012</t>
  </si>
  <si>
    <t>Housing, built environment and access to physical activity</t>
  </si>
  <si>
    <t>Severe housing problems</t>
  </si>
  <si>
    <t>2006-2010</t>
  </si>
  <si>
    <t>Access to exercise opportunities</t>
  </si>
  <si>
    <t>Alternative commute modes</t>
  </si>
  <si>
    <t>Neighborhood safety</t>
  </si>
  <si>
    <t>Safe Routes to School Programs</t>
  </si>
  <si>
    <t>2014 (cumulative as of September 2014)</t>
  </si>
  <si>
    <t>Residential segregation</t>
  </si>
  <si>
    <t>Population health</t>
  </si>
  <si>
    <t>Health behaviors</t>
  </si>
  <si>
    <t>Adult binge drinking</t>
  </si>
  <si>
    <t>Adult insufficient physical activity</t>
  </si>
  <si>
    <t>Adult smoking</t>
  </si>
  <si>
    <t>Conditions and diseases</t>
  </si>
  <si>
    <t>Infant mortality</t>
  </si>
  <si>
    <t>Cardiovascular disease mortality</t>
  </si>
  <si>
    <t>Number of deaths due to all cardiovascular diseases, including heart disease and strokes, per 100,000 population. Age adjusted.</t>
  </si>
  <si>
    <t>Youth obesity</t>
  </si>
  <si>
    <t>Adult diabetes</t>
  </si>
  <si>
    <t>Poor mental health</t>
  </si>
  <si>
    <t>Suicide deaths</t>
  </si>
  <si>
    <t>Drug overdose deaths</t>
  </si>
  <si>
    <t>Poor oral health</t>
  </si>
  <si>
    <t>Overall health and wellbeing</t>
  </si>
  <si>
    <t>Overall health status</t>
  </si>
  <si>
    <t>Limited activity due to health problems</t>
  </si>
  <si>
    <t>Premature death</t>
  </si>
  <si>
    <t>Public health and prevention</t>
  </si>
  <si>
    <t>Workforce and accreditation</t>
  </si>
  <si>
    <t>State public health workforce</t>
  </si>
  <si>
    <t>Local public health workforce</t>
  </si>
  <si>
    <t>Accreditation of local health departments</t>
  </si>
  <si>
    <t>2014 (accessed 9/14/14)</t>
  </si>
  <si>
    <t>Communicable disease control and environmental health</t>
  </si>
  <si>
    <t>Chlamydia</t>
  </si>
  <si>
    <t>Foodborne illness monitoring</t>
  </si>
  <si>
    <t>Child immunization</t>
  </si>
  <si>
    <t>Emergency preparedness</t>
  </si>
  <si>
    <t>Emergency Preparedness Funding</t>
  </si>
  <si>
    <t>Health promotion and prevention</t>
  </si>
  <si>
    <t>Cigarette tax</t>
  </si>
  <si>
    <t>Tobacco prevention spending</t>
  </si>
  <si>
    <t>FY 2014</t>
  </si>
  <si>
    <t>Seat belt use</t>
  </si>
  <si>
    <t>Sales of opioid pain relievers</t>
  </si>
  <si>
    <t>WIC at farmers markets</t>
  </si>
  <si>
    <t>Percent of farmers markets that accept WIC coupons</t>
  </si>
  <si>
    <t>Safe sleep</t>
  </si>
  <si>
    <t>Home visiting</t>
  </si>
  <si>
    <t>Percent of women who report a home visitor came to their home before or after their most recent pregnancy to help them prepare for their new baby and/or to help them learn how to take care of themselves or their new baby</t>
  </si>
  <si>
    <t>To be reported in 2015</t>
  </si>
  <si>
    <t>Youth distracted driving</t>
  </si>
  <si>
    <t>Percent of youth who report that they texted or e-mailed while driving a car or other vehicle on at least one day during the past 30 days</t>
  </si>
  <si>
    <t>Falls among older adults</t>
  </si>
  <si>
    <t>Percent of infants most often laid on his or her back to sleep, by income level</t>
  </si>
  <si>
    <t>US Department of Education, National Assessment of Educational Progress, as compiled by Kids Count Data Center</t>
  </si>
  <si>
    <t>National Center for Education Statistics, as compiled by America’s Health Rankings 2013 edition</t>
  </si>
  <si>
    <t>Bureau of Labor Statistics</t>
  </si>
  <si>
    <t>National Health Security Preparedness Index</t>
  </si>
  <si>
    <t>National Survey of Children’s Health</t>
  </si>
  <si>
    <t>National Incident-Based Reporting System/Uniform Crime Reporting, Federal Bureau of Investigation</t>
  </si>
  <si>
    <t>Environmental Protection Agency, as compiled by America’s Health Rankings 2013 edition</t>
  </si>
  <si>
    <t>US Environmental Protection Agency, Safe Drinking Water Information System</t>
  </si>
  <si>
    <t>US Department of Agriculture, Food Research Atlas</t>
  </si>
  <si>
    <t>US Census Bureau, Current Population Survey</t>
  </si>
  <si>
    <t>OneSource Global Business Browser and U.S. Census Bureau, as compiled County Health Rankings 2014 edition</t>
  </si>
  <si>
    <t>Ohio Department of Transportation (numerator) and Common Core Data Institute of Education Sciences (denominator)</t>
  </si>
  <si>
    <t>Smart Growth America and National Complete Streets Coalition</t>
  </si>
  <si>
    <t>American Communities Project, Brown University</t>
  </si>
  <si>
    <t>Public Health Accreditation Board (numerator); National Association of County and City Health Officials (denominator)</t>
  </si>
  <si>
    <t>National Center for HIV/AIDS, Viral Hepatitis, STD, and TB Prevention, as compiled by America’s Health Rankings 2013 Edition</t>
  </si>
  <si>
    <t>National Immunization Survey as compiled by RWJF DataHub</t>
  </si>
  <si>
    <t>American Lung Association, The State of Tobacco Control</t>
  </si>
  <si>
    <t>National Highway Traffic Safety Administration</t>
  </si>
  <si>
    <t>Drug Enforcement Agency, as compiled by Trust for America’s Health</t>
  </si>
  <si>
    <t>Physical Environment</t>
  </si>
  <si>
    <t>Social and Economic Environment</t>
  </si>
  <si>
    <t>Healthcare System</t>
  </si>
  <si>
    <t>Public Health and Prevention</t>
  </si>
  <si>
    <t>West Virginia</t>
  </si>
  <si>
    <t>Colorado</t>
  </si>
  <si>
    <t>Utah</t>
  </si>
  <si>
    <t>New Hampshire</t>
  </si>
  <si>
    <t>Minnesota</t>
  </si>
  <si>
    <t>Alaska</t>
  </si>
  <si>
    <t>North Dakota</t>
  </si>
  <si>
    <t>Vermont</t>
  </si>
  <si>
    <t>Hawaii</t>
  </si>
  <si>
    <t>D.C.</t>
  </si>
  <si>
    <t>Virginia</t>
  </si>
  <si>
    <t>New Jersey</t>
  </si>
  <si>
    <t>Arizona</t>
  </si>
  <si>
    <t>Arkansas</t>
  </si>
  <si>
    <t>Alabama</t>
  </si>
  <si>
    <t>Florida</t>
  </si>
  <si>
    <t>Montana</t>
  </si>
  <si>
    <t>California</t>
  </si>
  <si>
    <t>New Mexico</t>
  </si>
  <si>
    <t>Wisconsin</t>
  </si>
  <si>
    <t>Maryland</t>
  </si>
  <si>
    <t>Massachusetts</t>
  </si>
  <si>
    <t>-</t>
  </si>
  <si>
    <t>Maine</t>
  </si>
  <si>
    <t>Percent of adults who self-report having 4 or more (women) or 5 or more (men) alcoholic beverages on at least 1 occasion in the past 30 days</t>
  </si>
  <si>
    <t>Youth all- tobacco use</t>
  </si>
  <si>
    <t>Percent of high school students who smoked cigarettes, cigars, cigarillos, or little cigars, or used chewing tobacco, snuff or dip during past 30 days</t>
  </si>
  <si>
    <t>Percent of population age 18 and older that are current smokers</t>
  </si>
  <si>
    <t>Number of infant deaths per 1,000 live births (within 1 year)</t>
  </si>
  <si>
    <t>2007-2009</t>
  </si>
  <si>
    <t>2008-2010</t>
  </si>
  <si>
    <t>Percent of high school students who are obese (grades 9-12)</t>
  </si>
  <si>
    <t>Average number of days in the previous 30 days when a person indicates their mental health was not good (includes stress, depression, and problems with emotions; adults only)</t>
  </si>
  <si>
    <t>Number of deaths due to suicide per 100,000 population</t>
  </si>
  <si>
    <t>Centers for Disease Control and Prevention, Youth Risk Behavior Surveillance System</t>
  </si>
  <si>
    <t>Centers for Disease Control and Prevention, Vital Statistics, as compiled by America’s Health Rankings 2013 edition</t>
  </si>
  <si>
    <t>Centers for Disease Control and Prevention, Behavioral Risk Factor Surveillance System, as compiled by America’s Health Rankings 2013 edition</t>
  </si>
  <si>
    <t>Number of deaths due to drug overdoses per 100,000 population</t>
  </si>
  <si>
    <t>Percent of adults who have lost teeth due to decay, infection, or disease</t>
  </si>
  <si>
    <t>Average number of days in the last 30 days in which a person reports limited activity due to mental or physical health difficulties (ages 18 and older)</t>
  </si>
  <si>
    <t>Years of Potential Life Lost before age 75 (YPLL- 75)</t>
  </si>
  <si>
    <t>Centers for Disease Control and Prevention, Behavioral Risk Factor Surveillance System, as compiled by Commonwealth State Scorecard 2014 edition</t>
  </si>
  <si>
    <t>Centers for Disease Control and Prevention, Behavioral Risk Factor Surveillance System, as compiled by RWJF DataHub</t>
  </si>
  <si>
    <t>Centers for Disease Control and Prevention Vital Statistics, as compiled by RWJF DataHub</t>
  </si>
  <si>
    <t>Healthcare expenditures per capita defined as aggregate spending divided by population. Healthcare expenditures include spending for  all privately and publicly funded personal health care services and products including hospital care and spending, physician services, nursing home care, and prescription drugs. Costs such as insurance program administration, research, and construction expenses are not included.</t>
  </si>
  <si>
    <t>Health spending growth per capita</t>
  </si>
  <si>
    <t>Average annual percent growth in healthcare expenditures per capita defined as aggregate spending divided by population. Healthcare expenditures include spending for all privately and publicly funded personal health care services and products including hospital care and spending, physician services, nursing home care, and prescription drugs. Costs such as insurance program administration, research, and construction expenses are not included.</t>
  </si>
  <si>
    <t>Average single premium per enrolled employee</t>
  </si>
  <si>
    <t>Percent of employer contribution for private- sector employees enrolled in single coverage under employer-based health insurance.</t>
  </si>
  <si>
    <t>Percent of employee contribution for private- sector employees enrolled in single coverage under employer-based health insurance.</t>
  </si>
  <si>
    <t>Percent of employer contribution for private- sector employees enrolled in family coverage under employer-based health insurance.</t>
  </si>
  <si>
    <t>Percent of employee contribution for private- sector employees enrolled in family coverage under employer-based health insurance.</t>
  </si>
  <si>
    <t>Total commercial health spending growth per enrollee</t>
  </si>
  <si>
    <t>Out-of-pocket costs</t>
  </si>
  <si>
    <t>Medicare spending per enrollee. Spending includes personal health care services and products, such as hospital care, physician services, nursing home care and prescription drugs.</t>
  </si>
  <si>
    <t>Medicare spending growth per enrollee</t>
  </si>
  <si>
    <t>Average annual percent growth in Medicare spending per enrollee. Medicare spending per enrollee. Spending includes personal health care services and products, such as hospital care, physician services, nursing home care and prescription drugs.</t>
  </si>
  <si>
    <t>FY 2009</t>
  </si>
  <si>
    <t>FY 2010</t>
  </si>
  <si>
    <t>Medicaid spending per enrollee, disabled</t>
  </si>
  <si>
    <t>Public health and mental health</t>
  </si>
  <si>
    <t>Per capita median of total annual expenditures for local health departments.</t>
  </si>
  <si>
    <t>State public health budget funding per capita during the fiscal year. Dollar amount represents state funding only.</t>
  </si>
  <si>
    <t>FY 2011-2012</t>
  </si>
  <si>
    <t>FY 2012-2013</t>
  </si>
  <si>
    <t>State mental health agency funding per capita</t>
  </si>
  <si>
    <t>State mental health agency per capita mental health services expenditures. Expenditures reflect spending in the state fiscal year.</t>
  </si>
  <si>
    <t>University of Cincinnati Economics Center analysis of Centers for Medicare &amp; Medicaid Services National Health Expenditure Data</t>
  </si>
  <si>
    <t>Analysis of the Thomson Reuters MarketScan Database as compiled by the Commonwealth Fund Local Scorecard 2012 edition</t>
  </si>
  <si>
    <t>SHADAC analysis of the Annual Social &amp; Economic Supplement to the Current Population Survey as compiled by the RWJF DataHub</t>
  </si>
  <si>
    <t>Kaiser Commission on Medicaid and the Uninsured and Urban Institute estimates of Medicaid Statistical Information Statistics and CMS-64 reports as compiled by the RWJF DataHub</t>
  </si>
  <si>
    <t>Trust for America’s Health as compiled by the RWJF DataHub</t>
  </si>
  <si>
    <t>Percent of 18-64 year olds that are uninsured in the state.</t>
  </si>
  <si>
    <t>Percent of 0-17 year olds that are uninsured in the state.</t>
  </si>
  <si>
    <t>Data is not yet available for this metric.</t>
  </si>
  <si>
    <t>Percent of adults who went without care because of cost in the past year.</t>
  </si>
  <si>
    <t>Percent of adults who report they do not have at least one person they think of as their personal doctor or heath care provider.</t>
  </si>
  <si>
    <t>Medical home, children</t>
  </si>
  <si>
    <t>Unmet need for mental health</t>
  </si>
  <si>
    <t>Percent of adults ages 18 and older with past year mental illness who reported perceived need for treatment/counseling was not received. Data represents the annual average for years 2010-2012.</t>
  </si>
  <si>
    <t>Unmet need for illicit drug use treatment</t>
  </si>
  <si>
    <t xml:space="preserve">Data represent adults ages 18 and older, who reported having visited the dentist or dental clinic within the past year for any reason. Percentages are weighted to reflect population characteristics. </t>
  </si>
  <si>
    <t>Percent of need not met by current supply in designated primary care health professional shortage areas.</t>
  </si>
  <si>
    <t>Percent of need not met by current supply in designated dental care health professional shortage areas.</t>
  </si>
  <si>
    <t>Percent of need not met by current supply in designated mental health care professional shortage areas.</t>
  </si>
  <si>
    <t>US Census Bureau American Community Survey</t>
  </si>
  <si>
    <t>Behavioral Risk Factor Surveillance System as analyzed and compiled by Commonwealth Fund State Scorecard on Healthcare System Performance 2014 edition</t>
  </si>
  <si>
    <t>Behavioral Risk Factor Surveillance System as analyzed and compiled by Commonwealth Fund State Scorecard on Health System Performance 2014 edition</t>
  </si>
  <si>
    <t>National Survey on Children’s Health as analyzed and compiled by the Commonwealth Fund State Scorecard on Healthcare System Performance 2014 edition</t>
  </si>
  <si>
    <t>SAMHSA, Center for Behavioral Health Statistics and Quality, National Survey on Drug Use and Health</t>
  </si>
  <si>
    <t>UC Economics Center analysis of Health Resources Services Administration data</t>
  </si>
  <si>
    <t>Percent of female breast cancer cases diagnosed at an early stage. The denominator is total female cases in Ohio and the numerator is early stage female cases.</t>
  </si>
  <si>
    <t>Percent of colon and rectal cancer cases diagnosed at an early stage.</t>
  </si>
  <si>
    <t>06/2011-05/2012</t>
  </si>
  <si>
    <t>Percent of women who completed a pregnancy in the last 12 months and who received prenatal care in the first trimester.</t>
  </si>
  <si>
    <t>The percentage of discharges for continuous and non-continuously enrolled Medicaid members 6 years of age and older who were hospitalized for treatment of selected mental health disorders and who had an outpatient visit, an intensive outpatient encounter or partial hospitalization with a mental health practitioner within 30 days of discharge. The numerator was the number of discharges for psychiatric patients and the denominator was the number of discharges for psychiatric patients to an outpatient provider meeting measure specifications.</t>
  </si>
  <si>
    <t>The percent of clients ages 12 or older with an intake assessment who received one outpatient index service within 7 days and 2 additional outpatient index services within 30 days of intake. The numerator was all persons who have at least one clinical service within 7 days of assessment and 2 more clinical services within 30 days of assessment and the denominator was all persons receiving an alcohol or other drug assessment at intake.</t>
  </si>
  <si>
    <t>Hospital utilization</t>
  </si>
  <si>
    <t>All payer 30-day same hospital readmissions as a percent of admissions or unplanned readmissions.</t>
  </si>
  <si>
    <t>Composite of standardized infection ratios across six healthcare-associated infections. The six healthcare-associated infections are: (1) central line-associated bloodstream infections, CLABSI (2) catheter-associated urinary tract infections, CAUTI (3) surgical site infections, Colon Surgery, SSI (4) surgical site infections, abdominal hysterectomy surgery, SSI (5) hospital-onset clostridium difficile infections (6) hospital-onset MRSA bloodstream infections. The SIR for a state is adjusted to account for factors that might cause infection rates to be higher or lower, such as hospital size, teaching status, the type of patients a hospital serves, and surgery and patient characteristics.</t>
  </si>
  <si>
    <t>7/2012-03/2013</t>
  </si>
  <si>
    <t>Centers for Disease Control and Prevention Behavioral Risk Factor Surveillance System</t>
  </si>
  <si>
    <t>Analysis of J.Zheng and A.Jha, Harvard School of Public Health as compiled by the Commonwealth Fund State Scorecard on Healthcare System Performance 2014 edition</t>
  </si>
  <si>
    <t xml:space="preserve">Centers for Disease Control National Vital Statistics System as analyzed and compiled by the Commonwealth Fund State Scorecard on Healthcare System Performance 2014 edition. </t>
  </si>
  <si>
    <t>Centers for Disease Control National Vital Statistics System as analyzed and compiled by the Commonwealth Fund State Scorecard on Healthcare System Performance 2014 edition</t>
  </si>
  <si>
    <t>Median number of local health department FTEs per 100,000 population</t>
  </si>
  <si>
    <t>Percent of local health departments that have received accreditation from the Public Health Accreditation Board. PHAB accreditation is a relatively new process; 2013 was the first year that health departments began achieving accreditation. This source is updated periodically throughout the year.</t>
  </si>
  <si>
    <t>Chlamydia rate per 100,000 population</t>
  </si>
  <si>
    <t>Proportion of foodborne illness outbreaks reported to Centers for Disease Control and Prevention for which an etiologic agent is confirmed. This metric is included in the National Health Security Preparedness Index. Multiple confirmed/suspected in one food was counted as a single report. So long as it contained at least one confirmed, it was reported as confirmed. Does not include multistate outbreaks.</t>
  </si>
  <si>
    <t>Percent of children ages 19 to 35 months who received all recommended vaccines (DTaP, poliovirus, measles, Hib, HepB, varicella, PCV)</t>
  </si>
  <si>
    <t>Emergency preparedness funding</t>
  </si>
  <si>
    <t>Total per capita funding for state and local health departments’ emergency preparedness (Public Health Emergency Preparedness). Data normalized to per capita. Base population year was 2012 from American Community Survey. 2013 population base estimates are not yet available.</t>
  </si>
  <si>
    <t>FY 2012</t>
  </si>
  <si>
    <t>FY 2013</t>
  </si>
  <si>
    <t>State cigarette excise tax rate</t>
  </si>
  <si>
    <t>Tobacco prevention and control spending as a percent to the Centers for Disease Control and Prevention-recommended level</t>
  </si>
  <si>
    <t>Percent of front seat occupants using a seat belt</t>
  </si>
  <si>
    <t>Kilograms of opioid pain relievers sold per 10,000 population, measured in morphine equivalents</t>
  </si>
  <si>
    <t>Percent of infants most often laid on his or her back to sleep</t>
  </si>
  <si>
    <t>Percent of adults age 65 and older who report having had a fall within the last 3 months</t>
  </si>
  <si>
    <t>Association of State and Territorial Health Officials</t>
  </si>
  <si>
    <t>National Association of County and City Health Officials</t>
  </si>
  <si>
    <t>Foodborne Online Outbreak Database</t>
  </si>
  <si>
    <t>Centers for Disease Control and Prevention, US Census</t>
  </si>
  <si>
    <t>Centers for Disease Control and Prevention, as compiled by RWJF DataHub</t>
  </si>
  <si>
    <t>Centers for Disease Control and Prevention State Indicators Report on Fruits and Vegetables 2013</t>
  </si>
  <si>
    <t>Centers for Disease Control and Prevention, Pregnancy Risk Assessment Monitoring System</t>
  </si>
  <si>
    <t>Behavioral Risk Factor Surveillance System, as compiled by America’s Health Rankings Senior Report 2014 edition</t>
  </si>
  <si>
    <t>Percent of 3 and 4 year-olds enrolled in preschool. Kids Count Data Center (secondary source) displays the percent of children NOT enrolled in preschool. Because the metric is the percent of children that ARE enrolled, values were subtracted from 100%.</t>
  </si>
  <si>
    <t>High school graduation</t>
  </si>
  <si>
    <t>2008-09</t>
  </si>
  <si>
    <t>Percent of adults over age 25 with a Bachelor’s Degree or Higher</t>
  </si>
  <si>
    <t>Percent of children living in single-parent households</t>
  </si>
  <si>
    <t>Rate of child maltreatment victims per 1,000 children in population</t>
  </si>
  <si>
    <t>The Gini coefficient is a number between zero and one that measures the extent of inequality in the distribution of income. Estimates closer to one indicate greater income inequality.</t>
  </si>
  <si>
    <t>Percent of White 4th-graders proficient in reading</t>
  </si>
  <si>
    <t>Percent of Black 4th-graders proficient in reading</t>
  </si>
  <si>
    <t>Percent of Hispanic 4th-graders proficient in reading</t>
  </si>
  <si>
    <t>US Census Bureau, American Community Survey, as compiled by Kids Count Data Center</t>
  </si>
  <si>
    <t>US Census Bureau, American Community Survey</t>
  </si>
  <si>
    <t>Centers for Disease Control and Prevention Vital Statistics</t>
  </si>
  <si>
    <t>Behavioral Risk Factor Surveilance System, as compiled by Health Indicators Warehouse</t>
  </si>
  <si>
    <t>Administration for Children and Families</t>
  </si>
  <si>
    <t>US Census Bureau, American Community Survey, as compiled by RWJF DataHub</t>
  </si>
  <si>
    <t>Average exposure of the general public to particulate matter of 2.5 microns or less in size (PM2.2)</t>
  </si>
  <si>
    <t>Safe drinking water</t>
  </si>
  <si>
    <t>Percent of population exposed to water exceeding a violation limit during the past year</t>
  </si>
  <si>
    <t>Percent of the population served by a community water system with optimally fluoridated water</t>
  </si>
  <si>
    <t>Total pounds of toxic chemicals released into the environment per capita (total on-site disposal or other releases for all industries and all chemicals). The Toxic Release Inventory (TRI) includes information about releases of toxic chemicals from facilities (including air, water, land on-site, and deepwell injection) but does not reveal whether or to what degree the public is exposed to these chemicals. For this dashboard, the total pounds of chemicals released in each state from the TRI database were applied to the total population size of each state to calculate a per capita amount. The numerator is from EPA, reported total on-site disposal or other releases. Denominator from American Community Survey 2011/2012 1-year population estimates.</t>
  </si>
  <si>
    <t>Percent of young children with elevated blood lead levels (BLL &gt;10 ug/dL)</t>
  </si>
  <si>
    <t>Percent of population with limited access to healthy food, defined as the percent of low- income individuals (&lt;200% FPG) living more than 10 miles from a grocery store in rural areas and more than 1 mile in non-rural areas</t>
  </si>
  <si>
    <t>Percent of households that are food insecure</t>
  </si>
  <si>
    <t>Percent of households that have one or more of the following problems: 1) housing unit lacks complete kitchen facilities; 2) housing unit lacks complete plumbing facilities, 3) household is severely overcrowded, 4) monthly housing costs, including utilities, that exceed 50% of monthly income</t>
  </si>
  <si>
    <t>Percent of individuals in a county who live reasonably close to a location for physical activity, defined as parks or recreational facilities</t>
  </si>
  <si>
    <t>Percent of trips to work via bicycle, walking, or mass transit (combined)</t>
  </si>
  <si>
    <t>Percent of parents who report their children are living in a safe neighborhood</t>
  </si>
  <si>
    <t>Percent of K-8 public district schools with a completed school travel plan as of September 2014 (cumulative total). The number of schools with a completed school travel plan (numerator) was reported directly from the Ohio Department of Transportation and divided by the number of K-8 regular public school (1,560) from the Common Core Data Institute of Education Sciences.</t>
  </si>
  <si>
    <t>Number of communities that have adopted complete streets policies</t>
  </si>
  <si>
    <t>Black-White dissimilarity index for Ohio’s biggest metro areas (Columbus, Cleveland, Cincinnati, Toledo, Akron, Dayton)</t>
  </si>
  <si>
    <t>Centers for Disease Control and Prevention, Water Fluoridation Reporting System</t>
  </si>
  <si>
    <t>Numerator: US Environmental Protection Agency, Toxics Release Inventory. Denominator: US Census Bureau, American Community Survey 1-year population estimates.</t>
  </si>
  <si>
    <t>Centers for Disease Control and Prevention, Childhood Blood Lead Surveillance Data</t>
  </si>
  <si>
    <t>US Department of Housing and Urban Development, as compiled by County Health Rankings 2014 edition</t>
  </si>
  <si>
    <t xml:space="preserve">North Dakota/ Hawaii/ Massachusetts </t>
  </si>
  <si>
    <t>Wyoming</t>
  </si>
  <si>
    <t>Louisiana</t>
  </si>
  <si>
    <t>14 States</t>
  </si>
  <si>
    <t>Rhode Island</t>
  </si>
  <si>
    <t>New York</t>
  </si>
  <si>
    <t>Washington</t>
  </si>
  <si>
    <t>Illinois</t>
  </si>
  <si>
    <t>Inequality</t>
  </si>
  <si>
    <t>Pennsylvania</t>
  </si>
  <si>
    <t>Florida/ Arizona</t>
  </si>
  <si>
    <t>2010 and 2012</t>
  </si>
  <si>
    <t>Idaho</t>
  </si>
  <si>
    <t>---     Population Health    ---</t>
  </si>
  <si>
    <t>---     Healthcare Costs     ---</t>
  </si>
  <si>
    <t>---     Access     ---</t>
  </si>
  <si>
    <t>---     Healthcare System     ---</t>
  </si>
  <si>
    <t>---     Public Health and Prevention     ---</t>
  </si>
  <si>
    <t>---     Social and Economic Environment     ---</t>
  </si>
  <si>
    <t>---     Physical Environment     ---</t>
  </si>
  <si>
    <t>Centers for Disease Control and Prevention, Behavioral Risk Factor Surveillance System</t>
  </si>
  <si>
    <t>Centers for Disease Control and Prevention, Youth Risk Behavior Surveillance System, as compiled by the RWJF DataHub</t>
  </si>
  <si>
    <t>Centers for Disease Control and Prevention, Vital Statistics, as compiled by Commonwealth State Scorecard</t>
  </si>
  <si>
    <t>Centers for Disease Control and Prevention, Behavioral Risk Factor Surveilance System, as compiled by America's Health Rankings 2013 edition</t>
  </si>
  <si>
    <t>01/2013-09/2013</t>
  </si>
  <si>
    <t>Medical Expenditure Panel Survey - Insurance Component (MEPS-IC), Agency for Healthcare Research and Quality (AHRQ), Center for Financing, Access and Cost Trends (CFACT) as compiled by the RWJF DataHub</t>
  </si>
  <si>
    <t>11/2014</t>
  </si>
  <si>
    <t>Income inequality</t>
  </si>
  <si>
    <t>Children exposed to secondhand smoke</t>
  </si>
  <si>
    <t>Lead poisoning</t>
  </si>
  <si>
    <t>Life expectancy, total</t>
  </si>
  <si>
    <t>Life expectancy, White</t>
  </si>
  <si>
    <t>Life expectancy, Black</t>
  </si>
  <si>
    <t>Life expectancy, Hispanic</t>
  </si>
  <si>
    <t>Life expectancy, Asian</t>
  </si>
  <si>
    <t>Employer-sponsored health insurance coverage</t>
  </si>
  <si>
    <t>Unable to see doctor due to cost, White</t>
  </si>
  <si>
    <t>Unable to see doctor due to cost, Black</t>
  </si>
  <si>
    <t>Mortality amenable to healthcare, Black</t>
  </si>
  <si>
    <t>Mortality amenable to healthcare, White</t>
  </si>
  <si>
    <t>Safe sleep, income level</t>
  </si>
  <si>
    <t>Social-emotional support</t>
  </si>
  <si>
    <t>NA</t>
  </si>
  <si>
    <r>
      <rPr>
        <sz val="9"/>
        <rFont val="Calibri"/>
        <family val="2"/>
        <scheme val="minor"/>
      </rPr>
      <t xml:space="preserve">Percent of at-risk adults who have not  visited  a doctor for routine checkup in the past two years. For more information on this metric, see Appendix B in the Commonwealth Fund </t>
    </r>
    <r>
      <rPr>
        <u/>
        <sz val="9"/>
        <color theme="10"/>
        <rFont val="Calibri"/>
        <family val="2"/>
        <scheme val="minor"/>
      </rPr>
      <t>State Scorecard on Healthcare System Performance,  2014</t>
    </r>
    <r>
      <rPr>
        <sz val="9"/>
        <rFont val="Calibri"/>
        <family val="2"/>
        <scheme val="minor"/>
      </rPr>
      <t>.</t>
    </r>
  </si>
  <si>
    <r>
      <rPr>
        <sz val="9"/>
        <rFont val="Calibri"/>
        <family val="2"/>
        <scheme val="minor"/>
      </rPr>
      <t xml:space="preserve">Total reimbursements per commercially insured enrollee ages 18-64. Spending estimates include reimbursed costs for health care services from health plans, enrollees and third party payers. Outpatient prescription drug charges are not included. For more information on this metric, please see Appendix B in the Commonwealth Fund </t>
    </r>
    <r>
      <rPr>
        <u/>
        <sz val="9"/>
        <color theme="10"/>
        <rFont val="Calibri"/>
        <family val="2"/>
        <scheme val="minor"/>
      </rPr>
      <t>Scorecard on U.S. Local Health System Performance, 2012</t>
    </r>
    <r>
      <rPr>
        <sz val="9"/>
        <rFont val="Calibri"/>
        <family val="2"/>
        <scheme val="minor"/>
      </rPr>
      <t>.</t>
    </r>
  </si>
  <si>
    <r>
      <rPr>
        <sz val="9"/>
        <rFont val="Calibri"/>
        <family val="2"/>
        <scheme val="minor"/>
      </rPr>
      <t xml:space="preserve">Percent of children who have a personal doctor or nurse, have a usual source for sick and well care, receive family-centered care, have no problems getting needed referrals, and receive effective care coordination when needed. For more information on this metric, see Appendix B in the Commonwealth Fund </t>
    </r>
    <r>
      <rPr>
        <u/>
        <sz val="9"/>
        <color theme="10"/>
        <rFont val="Calibri"/>
        <family val="2"/>
        <scheme val="minor"/>
      </rPr>
      <t>State Scorecard on  Healthcare System Performance, 2014</t>
    </r>
    <r>
      <rPr>
        <sz val="9"/>
        <rFont val="Calibri"/>
        <family val="2"/>
        <scheme val="minor"/>
      </rPr>
      <t>.</t>
    </r>
  </si>
  <si>
    <r>
      <rPr>
        <sz val="9"/>
        <rFont val="Calibri"/>
        <family val="2"/>
        <scheme val="minor"/>
      </rPr>
      <t xml:space="preserve">Potentially avoidable emergency department visits among Medicare beneficiaries, per 1,000 beneficiaries. For more information on this metric, see Appendix B in the Commonwealth Fund </t>
    </r>
    <r>
      <rPr>
        <u/>
        <sz val="9"/>
        <color theme="10"/>
        <rFont val="Calibri"/>
        <family val="2"/>
        <scheme val="minor"/>
      </rPr>
      <t>State Scorecard on Healthcare System  Performance, 2014</t>
    </r>
    <r>
      <rPr>
        <sz val="9"/>
        <rFont val="Calibri"/>
        <family val="2"/>
        <scheme val="minor"/>
      </rPr>
      <t>.</t>
    </r>
  </si>
  <si>
    <r>
      <rPr>
        <sz val="9"/>
        <rFont val="Calibri"/>
        <family val="2"/>
        <scheme val="minor"/>
      </rPr>
      <t xml:space="preserve">Percent of long-stay high-risk nursing home residents impaired in bed mobility or transfer, comatose, or malnourished with pressure ulcers. For more information on this metric, see Appendix B in the Commonwealth Fund </t>
    </r>
    <r>
      <rPr>
        <u/>
        <sz val="9"/>
        <color theme="10"/>
        <rFont val="Calibri"/>
        <family val="2"/>
        <scheme val="minor"/>
      </rPr>
      <t>State Scorecard on Healthcare System Performance, 2014</t>
    </r>
    <r>
      <rPr>
        <sz val="9"/>
        <rFont val="Calibri"/>
        <family val="2"/>
        <scheme val="minor"/>
      </rPr>
      <t>.</t>
    </r>
  </si>
  <si>
    <r>
      <rPr>
        <sz val="9"/>
        <rFont val="Calibri"/>
        <family val="2"/>
        <scheme val="minor"/>
      </rPr>
      <t xml:space="preserve">Number of deaths before age 75 per 100,000 population that resulted from causes considered at least partially treatable or preventable with timely and appropriate medical care. For more information on this metric, see Appendix B in the Commonwealth Fund </t>
    </r>
    <r>
      <rPr>
        <u/>
        <sz val="9"/>
        <color theme="10"/>
        <rFont val="Calibri"/>
        <family val="2"/>
        <scheme val="minor"/>
      </rPr>
      <t>Scorecard on Healthcare System Performance, 2014</t>
    </r>
    <r>
      <rPr>
        <sz val="9"/>
        <rFont val="Calibri"/>
        <family val="2"/>
        <scheme val="minor"/>
      </rPr>
      <t>.</t>
    </r>
  </si>
  <si>
    <r>
      <rPr>
        <sz val="9"/>
        <rFont val="Calibri"/>
        <family val="2"/>
        <scheme val="minor"/>
      </rPr>
      <t xml:space="preserve">Number of Black deaths before age 75 per 100,000 population that resulted from causes considered at least partially treatable or preventable with timely and appropriate medical care. For more information on this metric, see Appendix B in the Commonwealth Fund </t>
    </r>
    <r>
      <rPr>
        <u/>
        <sz val="9"/>
        <color theme="10"/>
        <rFont val="Calibri"/>
        <family val="2"/>
        <scheme val="minor"/>
      </rPr>
      <t>Scorecard on Healthcare System Performance, 2014</t>
    </r>
    <r>
      <rPr>
        <sz val="9"/>
        <rFont val="Calibri"/>
        <family val="2"/>
        <scheme val="minor"/>
      </rPr>
      <t>.</t>
    </r>
  </si>
  <si>
    <r>
      <rPr>
        <sz val="9"/>
        <rFont val="Calibri"/>
        <family val="2"/>
        <scheme val="minor"/>
      </rPr>
      <t xml:space="preserve">Number of White deaths before age 75 per 100,000 population that resulted from causes considered at least partially treatable or preventable with timely and appropriate medical care. For more information on this metric, see Appendix B in the Commonwealth Fund </t>
    </r>
    <r>
      <rPr>
        <u/>
        <sz val="9"/>
        <color theme="10"/>
        <rFont val="Calibri"/>
        <family val="2"/>
        <scheme val="minor"/>
      </rPr>
      <t>Scorecard on Healthcare System Performance, 2014</t>
    </r>
    <r>
      <rPr>
        <sz val="9"/>
        <rFont val="Calibri"/>
        <family val="2"/>
        <scheme val="minor"/>
      </rPr>
      <t>.</t>
    </r>
  </si>
  <si>
    <t>National Survey of Children’s Health as analyzed and compiled by Kids Count Data Center</t>
  </si>
  <si>
    <t>Life expectancy at birth based upon current mortality rates–total</t>
  </si>
  <si>
    <t>Life expectancy at birth based upon current mortality rates–White</t>
  </si>
  <si>
    <t>Life expectancy at birth based upon current mortality rates–Black/African American</t>
  </si>
  <si>
    <t>Life expectancy at birth based upon current mortality rates–Hispanic</t>
  </si>
  <si>
    <t>Life expectancy at birth based upon current mortality rates–Asian</t>
  </si>
  <si>
    <t>NR*</t>
  </si>
  <si>
    <t>Total spending</t>
  </si>
  <si>
    <t>Employer costs</t>
  </si>
  <si>
    <t>Consumer costs</t>
  </si>
  <si>
    <t>Medicare spending</t>
  </si>
  <si>
    <t>Medicaid spending</t>
  </si>
  <si>
    <t>Public health and mental health agency spending</t>
  </si>
  <si>
    <t>NR</t>
  </si>
  <si>
    <t>Public health workforce and accreditation</t>
  </si>
  <si>
    <t>Equity (Safe sleep, income level)</t>
  </si>
  <si>
    <t>Safe sleep, less than $10,000</t>
  </si>
  <si>
    <t>Safe sleep, $10,000 to $24,999</t>
  </si>
  <si>
    <t>Safe sleep, $25,000 to $49,999</t>
  </si>
  <si>
    <t>Safe sleep, greater than $50,000</t>
  </si>
  <si>
    <t>Fourth-grade reading</t>
  </si>
  <si>
    <t>Idaho/ Iowa/ Minnesota/ Utah</t>
  </si>
  <si>
    <t>Fourth-grade reading, White children</t>
  </si>
  <si>
    <t>Fourth-grade reading, Black children</t>
  </si>
  <si>
    <t>Fourth-grade reading, Hispanic children</t>
  </si>
  <si>
    <t>Complete Street policies</t>
  </si>
  <si>
    <t>D.C./ Washington</t>
  </si>
  <si>
    <t>North Dakota/ West Virginia</t>
  </si>
  <si>
    <t>Residential segregation, Akron</t>
  </si>
  <si>
    <t>Residential segregation, Cincinnati</t>
  </si>
  <si>
    <t>Residential segregation, Columbus</t>
  </si>
  <si>
    <t>Residential segregation, Cleveland</t>
  </si>
  <si>
    <t>Residential segregation, Toledo</t>
  </si>
  <si>
    <t>06/2012-05/2013</t>
  </si>
  <si>
    <t>No ranking, no assigned or desired direction</t>
  </si>
  <si>
    <t>No ranking, metric has 10 or more missing states</t>
  </si>
  <si>
    <t>Residential segregation, Dayton</t>
  </si>
  <si>
    <t>Percent of individuals, ages 12 and older needing but not receiving treatment for illicit drug use in the past year. Refers to respondents needing treatment for illicit drugs, but not receiving treatment for an illicit drug problem at a special facility (i.e. drug and alcohol rehabilitation facilities [inpatient or outpatient], hospitals [inpatient only], and mental health centers). Data represents annual averages for 2011 and 2012.</t>
  </si>
  <si>
    <t>Children under age 18 who have seen a dentist at least once for preventive dental care, such as check-ups and dental cleanings, in the past year.</t>
  </si>
  <si>
    <t>Composite Quality Practice Score for infant nutrition and care provided at hospitals and birth centers to support breastfeeding. The Composite Quality Practice Score is made up of subscores for practices in 7 dimensions of care. Scores range from 0 to100. 100 is the highest, best possible score. The HPIO rankings differ from mPINC data because of the inclusion of Puerto Rico and other territories in that data.</t>
  </si>
  <si>
    <t>Percent of adults 18 and older with diagnosed diabetes who received 2 or more hemoglobin A1c measurements in the last year (age-adjusted).</t>
  </si>
  <si>
    <t>Percent of Medicare beneficiaries discharged from the hospital with a principal diagnosis of heart failure who were readmitted for any cause within 30 days after the index admission date. This metric is hospital-specific, risk-standardized, and all-cause.</t>
  </si>
  <si>
    <t>Heathcare-associated infections</t>
  </si>
  <si>
    <t>University of Cincinnati Economics Center analysis of Centers for Disease Control and Prevention data</t>
  </si>
  <si>
    <t>Centers for Medicare &amp; Medicaid Services as compiled by the Commonwealth Fund State Scorecard on Healthcare System Performance 2014 edition</t>
  </si>
  <si>
    <t>Most recent</t>
  </si>
  <si>
    <t>Metric description</t>
  </si>
  <si>
    <t>Base year</t>
  </si>
  <si>
    <t>Most recent year</t>
  </si>
  <si>
    <t># of missing states (base year)</t>
  </si>
  <si>
    <t># of missing states (current year)</t>
  </si>
  <si>
    <t>Desired direction</t>
  </si>
  <si>
    <t>Metric included in composite ranking?</t>
  </si>
  <si>
    <t>Best state</t>
  </si>
  <si>
    <t>U.S. total</t>
  </si>
  <si>
    <t xml:space="preserve"> Included in composite rankings?</t>
  </si>
  <si>
    <t>Ohio rank</t>
  </si>
  <si>
    <t>Notes:</t>
  </si>
  <si>
    <t xml:space="preserve">Rankings are based on the most-recent data column. A ranking of 1 is the best and 51st is the worst. </t>
  </si>
  <si>
    <t>Data value</t>
  </si>
  <si>
    <t xml:space="preserve">"Included in composite rankings?" refers to whether the metric was included in the composite ranking for a subdomain (e.g. overall health and wellbeing) or a domain (e.g. population health).  </t>
  </si>
  <si>
    <t>Desired direction*</t>
  </si>
  <si>
    <t xml:space="preserve">No desired direction was assigned to this metric. A desired direction of "Down" refers to decreasing values as improving; therefore, the lowest value is assigned a ranking of 1. A desired direction of "Up" refers to increasing values as a improving; therefore, the highest value is assigned a ranking of 1. </t>
  </si>
  <si>
    <t>Indicates that data was only available for Ohio</t>
  </si>
  <si>
    <t>Data is not available</t>
  </si>
  <si>
    <t xml:space="preserve">PDF versions of the 2014 HPIO Health Value Dashboard can be downloaded here. </t>
  </si>
  <si>
    <t>HPIO Health Value Dashboard Metrics, 2014</t>
  </si>
  <si>
    <t>Data collection and analysis for the dashboard was accomplished in partnership with the University of Cincinnati Economics Center.</t>
  </si>
  <si>
    <t xml:space="preserve">Dashboard metrics were selected by a wide array of experts who participated in the multistakeholder, multi-sector Health Measurement Advisory Group (HMAG)convened by HPIO. The process was guided by criteria developed by HPIO and HMAG. </t>
  </si>
  <si>
    <t xml:space="preserve">The complete HPIO Health Value Dashboard (including information on metric selection process, ranking methodology and HMAG members) can be downloaded here. </t>
  </si>
  <si>
    <t>North Dakota/Maryland/Massachusetts/D.C.</t>
  </si>
  <si>
    <t>Change</t>
  </si>
  <si>
    <t>Data is  not available</t>
  </si>
  <si>
    <t>Number of state public health agency staff FTEs per 100,000 population. Data normalized per 100,000 population. ASTHO data were used to obtain the numerator and the American Community Survey 1-year population estimates for 2011 and 2012 were used for the denominator.</t>
  </si>
  <si>
    <t>Fourth-grade reading, free/reduced lunch (economically disadvantaged children)</t>
  </si>
  <si>
    <t xml:space="preserve">Percent of 4th-graders who qualify for free/reduced lunch (economically disadvantaged children) and who are proficient in reading </t>
  </si>
  <si>
    <t>Fourth-grade reading, Asian children</t>
  </si>
  <si>
    <t>Percent of Asian 4th-graders proficient in reading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</si>
</sst>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164" formatCode="0.0%"/>
    <numFmt numFmtId="165" formatCode="0.0"/>
    <numFmt numFmtId="166" formatCode="&quot;$&quot;#,##0;[Red]&quot;$&quot;#,##0"/>
    <numFmt numFmtId="167" formatCode="&quot;$&quot;#,##0.00"/>
    <numFmt numFmtId="168" formatCode="&quot;$&quot;#,##0"/>
  </numFmts>
  <fonts count="29" x14ac:knownFonts="1">
    <font>
      <sz val="11"/>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6"/>
      <color theme="0"/>
      <name val="Calibri"/>
      <family val="2"/>
      <scheme val="minor"/>
    </font>
    <font>
      <i/>
      <sz val="13"/>
      <color theme="1"/>
      <name val="Calibri"/>
      <family val="2"/>
      <scheme val="minor"/>
    </font>
    <font>
      <sz val="9"/>
      <color theme="1"/>
      <name val="Calibri"/>
      <family val="2"/>
      <scheme val="minor"/>
    </font>
    <font>
      <b/>
      <sz val="13"/>
      <color theme="1"/>
      <name val="Calibri"/>
      <family val="2"/>
      <scheme val="minor"/>
    </font>
    <font>
      <sz val="11"/>
      <color theme="1"/>
      <name val="Calibri"/>
      <family val="2"/>
      <scheme val="minor"/>
    </font>
    <font>
      <sz val="10"/>
      <color rgb="FF00CC00"/>
      <name val="Calibri"/>
      <family val="2"/>
      <scheme val="minor"/>
    </font>
    <font>
      <sz val="10"/>
      <color rgb="FFFF0000"/>
      <name val="Calibri"/>
      <family val="2"/>
      <scheme val="minor"/>
    </font>
    <font>
      <sz val="10"/>
      <name val="Calibri"/>
      <family val="2"/>
      <scheme val="minor"/>
    </font>
    <font>
      <sz val="9"/>
      <color theme="1"/>
      <name val="Calibri"/>
      <family val="2"/>
    </font>
    <font>
      <b/>
      <sz val="14"/>
      <color theme="3"/>
      <name val="Calibri"/>
      <family val="2"/>
      <scheme val="minor"/>
    </font>
    <font>
      <sz val="12"/>
      <color rgb="FF00CC00"/>
      <name val="Calibri"/>
      <family val="2"/>
      <scheme val="minor"/>
    </font>
    <font>
      <sz val="12"/>
      <name val="Calibri"/>
      <family val="2"/>
      <scheme val="minor"/>
    </font>
    <font>
      <i/>
      <sz val="13"/>
      <color rgb="FF00CC00"/>
      <name val="Calibri"/>
      <family val="2"/>
      <scheme val="minor"/>
    </font>
    <font>
      <b/>
      <sz val="14"/>
      <color theme="0"/>
      <name val="Calibri"/>
      <family val="2"/>
      <scheme val="minor"/>
    </font>
    <font>
      <b/>
      <sz val="12"/>
      <color theme="1"/>
      <name val="Calibri"/>
      <family val="2"/>
      <scheme val="minor"/>
    </font>
    <font>
      <i/>
      <sz val="13"/>
      <color rgb="FFFF0000"/>
      <name val="Calibri"/>
      <family val="2"/>
      <scheme val="minor"/>
    </font>
    <font>
      <sz val="12"/>
      <color rgb="FFFF0000"/>
      <name val="Calibri"/>
      <family val="2"/>
      <scheme val="minor"/>
    </font>
    <font>
      <b/>
      <i/>
      <sz val="12"/>
      <color theme="1"/>
      <name val="Calibri"/>
      <family val="2"/>
      <scheme val="minor"/>
    </font>
    <font>
      <u/>
      <sz val="11"/>
      <color theme="10"/>
      <name val="Calibri"/>
      <family val="2"/>
      <scheme val="minor"/>
    </font>
    <font>
      <u/>
      <sz val="9"/>
      <color theme="10"/>
      <name val="Calibri"/>
      <family val="2"/>
      <scheme val="minor"/>
    </font>
    <font>
      <sz val="9"/>
      <name val="Calibri"/>
      <family val="2"/>
      <scheme val="minor"/>
    </font>
    <font>
      <i/>
      <sz val="12"/>
      <name val="Calibri"/>
      <family val="2"/>
    </font>
    <font>
      <u/>
      <sz val="14"/>
      <color theme="10"/>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0" tint="-0.14999847407452621"/>
        <bgColor theme="4" tint="0.79998168889431442"/>
      </patternFill>
    </fill>
    <fill>
      <patternFill patternType="solid">
        <fgColor theme="0"/>
        <bgColor theme="4" tint="0.79998168889431442"/>
      </patternFill>
    </fill>
  </fills>
  <borders count="40">
    <border>
      <left/>
      <right/>
      <top/>
      <bottom/>
      <diagonal/>
    </border>
    <border>
      <left/>
      <right/>
      <top/>
      <bottom style="double">
        <color indexed="64"/>
      </bottom>
      <diagonal/>
    </border>
    <border>
      <left style="hair">
        <color auto="1"/>
      </left>
      <right style="hair">
        <color auto="1"/>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bottom style="hair">
        <color auto="1"/>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indexed="64"/>
      </top>
      <bottom/>
      <diagonal/>
    </border>
    <border>
      <left/>
      <right/>
      <top style="hair">
        <color auto="1"/>
      </top>
      <bottom/>
      <diagonal/>
    </border>
    <border>
      <left/>
      <right/>
      <top/>
      <bottom style="hair">
        <color auto="1"/>
      </bottom>
      <diagonal/>
    </border>
    <border>
      <left/>
      <right/>
      <top style="double">
        <color indexed="64"/>
      </top>
      <bottom style="hair">
        <color indexed="64"/>
      </bottom>
      <diagonal/>
    </border>
    <border>
      <left style="hair">
        <color auto="1"/>
      </left>
      <right style="hair">
        <color auto="1"/>
      </right>
      <top style="double">
        <color indexed="64"/>
      </top>
      <bottom style="hair">
        <color indexed="64"/>
      </bottom>
      <diagonal/>
    </border>
    <border>
      <left style="thin">
        <color indexed="64"/>
      </left>
      <right/>
      <top style="thin">
        <color indexed="64"/>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style="hair">
        <color indexed="64"/>
      </right>
      <top/>
      <bottom style="double">
        <color indexed="64"/>
      </bottom>
      <diagonal/>
    </border>
    <border>
      <left/>
      <right style="hair">
        <color auto="1"/>
      </right>
      <top/>
      <bottom/>
      <diagonal/>
    </border>
    <border>
      <left/>
      <right/>
      <top/>
      <bottom style="thick">
        <color auto="1"/>
      </bottom>
      <diagonal/>
    </border>
    <border>
      <left style="hair">
        <color auto="1"/>
      </left>
      <right style="hair">
        <color auto="1"/>
      </right>
      <top/>
      <bottom style="thick">
        <color auto="1"/>
      </bottom>
      <diagonal/>
    </border>
    <border>
      <left style="hair">
        <color auto="1"/>
      </left>
      <right/>
      <top style="hair">
        <color auto="1"/>
      </top>
      <bottom/>
      <diagonal/>
    </border>
    <border>
      <left/>
      <right/>
      <top style="thin">
        <color indexed="64"/>
      </top>
      <bottom/>
      <diagonal/>
    </border>
  </borders>
  <cellStyleXfs count="4">
    <xf numFmtId="0" fontId="0" fillId="0" borderId="0"/>
    <xf numFmtId="9" fontId="9" fillId="0" borderId="0" applyFont="0" applyFill="0" applyBorder="0" applyAlignment="0" applyProtection="0"/>
    <xf numFmtId="44" fontId="9" fillId="0" borderId="0" applyFont="0" applyFill="0" applyBorder="0" applyAlignment="0" applyProtection="0"/>
    <xf numFmtId="0" fontId="23" fillId="0" borderId="0" applyNumberFormat="0" applyFill="0" applyBorder="0" applyAlignment="0" applyProtection="0"/>
  </cellStyleXfs>
  <cellXfs count="245">
    <xf numFmtId="0" fontId="0" fillId="0" borderId="0" xfId="0"/>
    <xf numFmtId="0" fontId="1" fillId="0" borderId="0" xfId="0" applyFont="1"/>
    <xf numFmtId="0" fontId="1" fillId="2" borderId="0" xfId="0" applyFont="1" applyFill="1" applyBorder="1"/>
    <xf numFmtId="0" fontId="5" fillId="5" borderId="1" xfId="0" applyFont="1" applyFill="1" applyBorder="1"/>
    <xf numFmtId="0" fontId="1" fillId="3" borderId="0" xfId="0" applyFont="1" applyFill="1" applyBorder="1"/>
    <xf numFmtId="0" fontId="6" fillId="4" borderId="5" xfId="0" applyFont="1" applyFill="1" applyBorder="1"/>
    <xf numFmtId="0" fontId="1" fillId="2" borderId="0" xfId="0" applyFont="1" applyFill="1"/>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5"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3"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xf>
    <xf numFmtId="164" fontId="1" fillId="3" borderId="2" xfId="1"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164" fontId="1" fillId="2" borderId="2" xfId="1" applyNumberFormat="1" applyFont="1" applyFill="1" applyBorder="1" applyAlignment="1">
      <alignment horizontal="center" vertical="center"/>
    </xf>
    <xf numFmtId="0" fontId="10" fillId="2" borderId="2" xfId="0"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0" fillId="3" borderId="2" xfId="1" applyNumberFormat="1" applyFont="1" applyFill="1" applyBorder="1" applyAlignment="1">
      <alignment horizontal="center" vertical="center"/>
    </xf>
    <xf numFmtId="164" fontId="11" fillId="2" borderId="2" xfId="1" applyNumberFormat="1" applyFont="1" applyFill="1" applyBorder="1" applyAlignment="1">
      <alignment horizontal="center" vertical="center"/>
    </xf>
    <xf numFmtId="164" fontId="10" fillId="2" borderId="2" xfId="1"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2" borderId="2" xfId="0" applyFont="1" applyFill="1" applyBorder="1" applyAlignment="1">
      <alignment horizontal="center" vertical="center"/>
    </xf>
    <xf numFmtId="0" fontId="10" fillId="0" borderId="2" xfId="0" applyFont="1" applyBorder="1" applyAlignment="1">
      <alignment horizontal="center" vertical="center"/>
    </xf>
    <xf numFmtId="164" fontId="1" fillId="0" borderId="2" xfId="1" applyNumberFormat="1" applyFont="1" applyBorder="1" applyAlignment="1">
      <alignment horizontal="center" vertical="center"/>
    </xf>
    <xf numFmtId="164" fontId="10" fillId="0" borderId="2" xfId="1" applyNumberFormat="1" applyFont="1" applyBorder="1" applyAlignment="1">
      <alignment horizontal="center" vertical="center"/>
    </xf>
    <xf numFmtId="164" fontId="1" fillId="0" borderId="2" xfId="0" applyNumberFormat="1" applyFont="1" applyBorder="1" applyAlignment="1">
      <alignment horizontal="center" vertical="center"/>
    </xf>
    <xf numFmtId="0" fontId="1" fillId="3" borderId="0" xfId="0" applyFont="1" applyFill="1"/>
    <xf numFmtId="0" fontId="1" fillId="2" borderId="16" xfId="0" applyFont="1" applyFill="1" applyBorder="1" applyAlignment="1">
      <alignment horizontal="left" vertical="center" wrapText="1"/>
    </xf>
    <xf numFmtId="0" fontId="1" fillId="0" borderId="25" xfId="0" applyFont="1" applyBorder="1" applyAlignment="1">
      <alignment horizontal="center" vertical="center"/>
    </xf>
    <xf numFmtId="0" fontId="1" fillId="2" borderId="16" xfId="0" applyFont="1" applyFill="1" applyBorder="1" applyAlignment="1">
      <alignment horizontal="center" vertical="center"/>
    </xf>
    <xf numFmtId="0" fontId="1" fillId="0" borderId="26" xfId="0" applyFont="1" applyBorder="1"/>
    <xf numFmtId="0" fontId="1" fillId="0" borderId="25" xfId="0" applyFont="1" applyBorder="1" applyAlignment="1">
      <alignment horizontal="left" vertical="center" wrapText="1"/>
    </xf>
    <xf numFmtId="0" fontId="1" fillId="0" borderId="0" xfId="0" applyFont="1" applyBorder="1"/>
    <xf numFmtId="0" fontId="1" fillId="2" borderId="27" xfId="0" applyFont="1" applyFill="1" applyBorder="1"/>
    <xf numFmtId="0" fontId="6" fillId="4" borderId="28" xfId="0" applyFont="1" applyFill="1" applyBorder="1"/>
    <xf numFmtId="0" fontId="4" fillId="4" borderId="29" xfId="0" applyFont="1" applyFill="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xf>
    <xf numFmtId="0" fontId="1" fillId="0" borderId="26"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center" vertical="center" wrapText="1"/>
    </xf>
    <xf numFmtId="0" fontId="4" fillId="4" borderId="2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2" borderId="1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4" borderId="5" xfId="0" applyFont="1" applyFill="1" applyBorder="1" applyAlignment="1">
      <alignment wrapText="1"/>
    </xf>
    <xf numFmtId="0" fontId="10" fillId="3" borderId="2" xfId="0" applyFont="1" applyFill="1" applyBorder="1" applyAlignment="1">
      <alignment horizontal="center" vertical="center"/>
    </xf>
    <xf numFmtId="0" fontId="12" fillId="0" borderId="2" xfId="0" applyFont="1" applyBorder="1" applyAlignment="1">
      <alignment horizontal="center" vertical="center"/>
    </xf>
    <xf numFmtId="0" fontId="11" fillId="2" borderId="2" xfId="0" applyFont="1" applyFill="1" applyBorder="1" applyAlignment="1">
      <alignment horizontal="center" vertical="center"/>
    </xf>
    <xf numFmtId="9" fontId="11" fillId="2" borderId="2" xfId="1" applyFont="1" applyFill="1" applyBorder="1" applyAlignment="1">
      <alignment horizontal="center" vertical="center"/>
    </xf>
    <xf numFmtId="164" fontId="1" fillId="0" borderId="25" xfId="1" applyNumberFormat="1" applyFont="1" applyBorder="1" applyAlignment="1">
      <alignment horizontal="center" vertical="center"/>
    </xf>
    <xf numFmtId="164" fontId="10" fillId="0" borderId="25" xfId="1" applyNumberFormat="1" applyFont="1" applyBorder="1" applyAlignment="1">
      <alignment horizontal="center" vertical="center"/>
    </xf>
    <xf numFmtId="0" fontId="15" fillId="4" borderId="3" xfId="0" applyFont="1" applyFill="1" applyBorder="1" applyAlignment="1">
      <alignment horizontal="center" vertical="center"/>
    </xf>
    <xf numFmtId="0" fontId="11" fillId="0" borderId="2" xfId="0" applyFont="1" applyBorder="1" applyAlignment="1">
      <alignment horizontal="center" vertical="center"/>
    </xf>
    <xf numFmtId="0" fontId="11" fillId="2" borderId="16" xfId="0" applyFont="1" applyFill="1" applyBorder="1" applyAlignment="1">
      <alignment horizontal="center" vertical="center"/>
    </xf>
    <xf numFmtId="164" fontId="12" fillId="2" borderId="2" xfId="1" applyNumberFormat="1" applyFont="1" applyFill="1" applyBorder="1" applyAlignment="1">
      <alignment horizontal="center" vertical="center"/>
    </xf>
    <xf numFmtId="0" fontId="12" fillId="0" borderId="25" xfId="0" applyFont="1" applyBorder="1" applyAlignment="1">
      <alignment horizontal="center" vertical="center"/>
    </xf>
    <xf numFmtId="0" fontId="16" fillId="4" borderId="3" xfId="0" applyFont="1" applyFill="1" applyBorder="1" applyAlignment="1">
      <alignment horizontal="center" vertical="center"/>
    </xf>
    <xf numFmtId="0" fontId="17" fillId="4" borderId="5" xfId="0" applyFont="1" applyFill="1" applyBorder="1"/>
    <xf numFmtId="164" fontId="11" fillId="0" borderId="2" xfId="0" applyNumberFormat="1" applyFont="1" applyBorder="1" applyAlignment="1">
      <alignment horizontal="center" vertical="center"/>
    </xf>
    <xf numFmtId="164" fontId="11" fillId="2" borderId="2" xfId="0" applyNumberFormat="1" applyFont="1" applyFill="1" applyBorder="1" applyAlignment="1">
      <alignment horizontal="center" vertical="center"/>
    </xf>
    <xf numFmtId="0" fontId="0" fillId="0" borderId="0" xfId="0" applyAlignment="1">
      <alignment horizontal="center"/>
    </xf>
    <xf numFmtId="0" fontId="5" fillId="5" borderId="34" xfId="0" applyFont="1" applyFill="1" applyBorder="1"/>
    <xf numFmtId="0" fontId="1" fillId="3" borderId="0" xfId="0" applyFont="1" applyFill="1" applyBorder="1" applyAlignment="1">
      <alignment horizontal="left" vertical="top" wrapText="1"/>
    </xf>
    <xf numFmtId="164" fontId="11" fillId="3" borderId="2" xfId="1" applyNumberFormat="1" applyFont="1" applyFill="1" applyBorder="1" applyAlignment="1">
      <alignment horizontal="center" vertical="center"/>
    </xf>
    <xf numFmtId="17" fontId="1" fillId="0" borderId="2" xfId="0" applyNumberFormat="1" applyFont="1" applyBorder="1" applyAlignment="1">
      <alignment horizontal="center" vertical="center"/>
    </xf>
    <xf numFmtId="17" fontId="1" fillId="2" borderId="2" xfId="0" applyNumberFormat="1" applyFont="1" applyFill="1" applyBorder="1" applyAlignment="1">
      <alignment horizontal="center" vertical="center"/>
    </xf>
    <xf numFmtId="0" fontId="0" fillId="3" borderId="0" xfId="0" applyFill="1"/>
    <xf numFmtId="164" fontId="10"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10" fontId="1" fillId="0" borderId="2" xfId="0" applyNumberFormat="1" applyFont="1" applyBorder="1" applyAlignment="1">
      <alignment horizontal="center" vertical="center"/>
    </xf>
    <xf numFmtId="0" fontId="18" fillId="5" borderId="4"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5" xfId="0" applyFont="1" applyFill="1" applyBorder="1" applyAlignment="1">
      <alignment horizontal="center"/>
    </xf>
    <xf numFmtId="10" fontId="1" fillId="3" borderId="2" xfId="0" applyNumberFormat="1" applyFont="1" applyFill="1" applyBorder="1" applyAlignment="1">
      <alignment horizontal="center" vertical="center"/>
    </xf>
    <xf numFmtId="0" fontId="20" fillId="4" borderId="5" xfId="0" applyFont="1" applyFill="1" applyBorder="1"/>
    <xf numFmtId="2" fontId="11" fillId="0" borderId="2" xfId="0" applyNumberFormat="1" applyFont="1" applyBorder="1" applyAlignment="1">
      <alignment horizontal="center" vertical="center"/>
    </xf>
    <xf numFmtId="165" fontId="1" fillId="2" borderId="2"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164" fontId="11" fillId="0" borderId="2" xfId="1" applyNumberFormat="1" applyFont="1" applyBorder="1" applyAlignment="1">
      <alignment horizontal="center" vertical="center"/>
    </xf>
    <xf numFmtId="0" fontId="1" fillId="3" borderId="2" xfId="1" applyNumberFormat="1" applyFont="1" applyFill="1" applyBorder="1" applyAlignment="1">
      <alignment horizontal="center" vertical="center"/>
    </xf>
    <xf numFmtId="0" fontId="6" fillId="4" borderId="0" xfId="0" applyFont="1" applyFill="1" applyBorder="1"/>
    <xf numFmtId="0" fontId="19" fillId="4" borderId="2"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5" xfId="0" applyFont="1" applyFill="1" applyBorder="1" applyAlignment="1">
      <alignment horizontal="center" vertical="center" wrapText="1"/>
    </xf>
    <xf numFmtId="0" fontId="4" fillId="4" borderId="2" xfId="0" applyFont="1" applyFill="1" applyBorder="1" applyAlignment="1">
      <alignment horizontal="center" vertical="center"/>
    </xf>
    <xf numFmtId="0" fontId="1" fillId="4" borderId="2" xfId="0" applyFont="1" applyFill="1" applyBorder="1" applyAlignment="1">
      <alignment horizontal="left" vertical="center" wrapText="1"/>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164" fontId="10" fillId="2" borderId="2"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164" fontId="10" fillId="3" borderId="2" xfId="0" applyNumberFormat="1" applyFont="1" applyFill="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vertical="center"/>
    </xf>
    <xf numFmtId="1" fontId="1" fillId="2" borderId="2" xfId="0" applyNumberFormat="1" applyFont="1" applyFill="1" applyBorder="1" applyAlignment="1">
      <alignment horizontal="center" vertical="center"/>
    </xf>
    <xf numFmtId="0" fontId="6" fillId="4" borderId="3" xfId="0" applyFont="1" applyFill="1" applyBorder="1" applyAlignment="1">
      <alignment wrapText="1"/>
    </xf>
    <xf numFmtId="9" fontId="1" fillId="3" borderId="2" xfId="0" applyNumberFormat="1" applyFont="1" applyFill="1" applyBorder="1" applyAlignment="1">
      <alignment horizontal="center" vertical="center"/>
    </xf>
    <xf numFmtId="0" fontId="1" fillId="2" borderId="2" xfId="1" applyNumberFormat="1" applyFont="1" applyFill="1" applyBorder="1" applyAlignment="1">
      <alignment horizontal="center" vertical="center"/>
    </xf>
    <xf numFmtId="164" fontId="1" fillId="3" borderId="35" xfId="0" applyNumberFormat="1" applyFont="1" applyFill="1" applyBorder="1" applyAlignment="1">
      <alignment horizontal="center" vertical="center"/>
    </xf>
    <xf numFmtId="0" fontId="1" fillId="3" borderId="35" xfId="0" applyFont="1" applyFill="1" applyBorder="1" applyAlignment="1">
      <alignment horizontal="center" vertical="center" wrapText="1"/>
    </xf>
    <xf numFmtId="164" fontId="12" fillId="3" borderId="2" xfId="0" applyNumberFormat="1" applyFont="1" applyFill="1" applyBorder="1" applyAlignment="1">
      <alignment horizontal="center" vertical="center"/>
    </xf>
    <xf numFmtId="0" fontId="13" fillId="0" borderId="10" xfId="0" quotePrefix="1" applyFont="1" applyBorder="1" applyAlignment="1">
      <alignment horizontal="left" vertical="center" wrapText="1"/>
    </xf>
    <xf numFmtId="0" fontId="12" fillId="3" borderId="2" xfId="0" applyFont="1" applyFill="1" applyBorder="1" applyAlignment="1">
      <alignment horizontal="center" vertical="center" wrapText="1"/>
    </xf>
    <xf numFmtId="164" fontId="12" fillId="3" borderId="2" xfId="1" applyNumberFormat="1" applyFont="1" applyFill="1" applyBorder="1" applyAlignment="1">
      <alignment horizontal="center" vertical="center"/>
    </xf>
    <xf numFmtId="0" fontId="12" fillId="3" borderId="2"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13"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7" xfId="0" applyFont="1" applyBorder="1" applyAlignment="1">
      <alignment horizontal="left" vertical="top"/>
    </xf>
    <xf numFmtId="0" fontId="7" fillId="0" borderId="12" xfId="0" applyFont="1" applyBorder="1" applyAlignment="1">
      <alignment vertical="top" wrapText="1"/>
    </xf>
    <xf numFmtId="0" fontId="7" fillId="0" borderId="7" xfId="0" applyFont="1" applyBorder="1" applyAlignment="1">
      <alignment vertical="top" wrapText="1"/>
    </xf>
    <xf numFmtId="0" fontId="7" fillId="0" borderId="7" xfId="0" applyFont="1" applyBorder="1" applyAlignment="1">
      <alignment horizontal="left" vertical="top" wrapText="1"/>
    </xf>
    <xf numFmtId="0" fontId="7" fillId="0" borderId="13" xfId="0" applyFont="1" applyBorder="1" applyAlignment="1">
      <alignment vertical="top"/>
    </xf>
    <xf numFmtId="0" fontId="7" fillId="0" borderId="8" xfId="0" applyFont="1" applyBorder="1" applyAlignment="1">
      <alignment vertical="top" wrapText="1"/>
    </xf>
    <xf numFmtId="0" fontId="7" fillId="0" borderId="14" xfId="0" applyFont="1" applyBorder="1" applyAlignment="1">
      <alignment horizontal="left" vertical="top"/>
    </xf>
    <xf numFmtId="0" fontId="7" fillId="0" borderId="7" xfId="0" quotePrefix="1"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vertical="top" wrapText="1"/>
    </xf>
    <xf numFmtId="0" fontId="7" fillId="0" borderId="14" xfId="0" applyFont="1" applyBorder="1" applyAlignment="1">
      <alignment horizontal="left" vertical="top" wrapText="1"/>
    </xf>
    <xf numFmtId="49" fontId="7" fillId="0" borderId="7" xfId="0" applyNumberFormat="1" applyFont="1" applyBorder="1" applyAlignment="1">
      <alignment horizontal="left" vertical="top" wrapText="1"/>
    </xf>
    <xf numFmtId="0" fontId="7" fillId="0" borderId="30" xfId="0" applyFont="1" applyBorder="1" applyAlignment="1">
      <alignment horizontal="left" vertical="top" wrapText="1"/>
    </xf>
    <xf numFmtId="0" fontId="7" fillId="0" borderId="7" xfId="0" quotePrefix="1" applyFont="1" applyBorder="1" applyAlignment="1">
      <alignment vertical="top" wrapText="1"/>
    </xf>
    <xf numFmtId="0" fontId="24" fillId="0" borderId="7" xfId="3" applyFont="1" applyBorder="1" applyAlignment="1">
      <alignment horizontal="left" vertical="top" wrapText="1"/>
    </xf>
    <xf numFmtId="0" fontId="24" fillId="0" borderId="0" xfId="3" applyFont="1" applyAlignment="1">
      <alignment horizontal="left" vertical="top" wrapText="1"/>
    </xf>
    <xf numFmtId="0" fontId="11" fillId="3" borderId="2" xfId="0" applyFont="1" applyFill="1" applyBorder="1" applyAlignment="1">
      <alignment horizontal="center" vertical="center"/>
    </xf>
    <xf numFmtId="0" fontId="1" fillId="2" borderId="2" xfId="0" applyNumberFormat="1" applyFont="1" applyFill="1" applyBorder="1" applyAlignment="1">
      <alignment horizontal="center" vertical="center"/>
    </xf>
    <xf numFmtId="165" fontId="1" fillId="0" borderId="2" xfId="0" applyNumberFormat="1" applyFont="1" applyBorder="1" applyAlignment="1">
      <alignment horizontal="center" vertical="center"/>
    </xf>
    <xf numFmtId="164" fontId="17" fillId="4" borderId="5" xfId="0" applyNumberFormat="1" applyFont="1" applyFill="1" applyBorder="1"/>
    <xf numFmtId="164" fontId="12" fillId="2" borderId="2" xfId="0" applyNumberFormat="1" applyFont="1" applyFill="1" applyBorder="1" applyAlignment="1">
      <alignment horizontal="center" vertical="center"/>
    </xf>
    <xf numFmtId="0" fontId="1" fillId="3" borderId="35" xfId="0" applyFont="1" applyFill="1" applyBorder="1" applyAlignment="1">
      <alignment horizontal="center" vertical="center"/>
    </xf>
    <xf numFmtId="0" fontId="1" fillId="2" borderId="35" xfId="0" applyFont="1" applyFill="1" applyBorder="1" applyAlignment="1">
      <alignment horizontal="center" vertical="center"/>
    </xf>
    <xf numFmtId="0" fontId="6" fillId="4" borderId="38" xfId="0" applyFont="1" applyFill="1" applyBorder="1"/>
    <xf numFmtId="0" fontId="7" fillId="0" borderId="0" xfId="0" applyFont="1" applyBorder="1" applyAlignment="1">
      <alignment horizontal="left" vertical="top" wrapText="1"/>
    </xf>
    <xf numFmtId="0" fontId="7" fillId="6" borderId="0" xfId="0" applyFont="1" applyFill="1" applyBorder="1" applyAlignment="1">
      <alignment horizontal="left" vertical="top" wrapText="1"/>
    </xf>
    <xf numFmtId="9" fontId="1" fillId="2" borderId="2" xfId="1" applyNumberFormat="1" applyFont="1" applyFill="1" applyBorder="1" applyAlignment="1">
      <alignment horizontal="center" vertical="center"/>
    </xf>
    <xf numFmtId="9" fontId="1" fillId="3" borderId="2" xfId="1" applyNumberFormat="1" applyFont="1" applyFill="1" applyBorder="1" applyAlignment="1">
      <alignment horizontal="center" vertical="center"/>
    </xf>
    <xf numFmtId="0" fontId="0" fillId="0" borderId="0" xfId="0" applyAlignment="1">
      <alignment wrapText="1"/>
    </xf>
    <xf numFmtId="0" fontId="1" fillId="3" borderId="0" xfId="0" applyFont="1" applyFill="1" applyBorder="1" applyAlignment="1">
      <alignment horizontal="center" vertical="center"/>
    </xf>
    <xf numFmtId="164" fontId="10" fillId="3" borderId="0" xfId="1" applyNumberFormat="1" applyFont="1" applyFill="1" applyBorder="1" applyAlignment="1">
      <alignment horizontal="center" vertical="center"/>
    </xf>
    <xf numFmtId="9" fontId="1" fillId="3" borderId="0" xfId="1" applyNumberFormat="1" applyFont="1" applyFill="1" applyBorder="1" applyAlignment="1">
      <alignment horizontal="center" vertical="center"/>
    </xf>
    <xf numFmtId="0" fontId="1" fillId="3" borderId="0" xfId="0" applyFont="1" applyFill="1" applyBorder="1" applyAlignment="1">
      <alignment horizontal="left" vertical="center" wrapText="1"/>
    </xf>
    <xf numFmtId="0" fontId="1" fillId="2" borderId="36" xfId="0" applyFont="1" applyFill="1" applyBorder="1" applyAlignment="1">
      <alignment horizontal="left" vertical="top" wrapText="1"/>
    </xf>
    <xf numFmtId="0" fontId="1" fillId="2" borderId="37" xfId="0" applyFont="1" applyFill="1" applyBorder="1" applyAlignment="1">
      <alignment horizontal="center" vertical="center"/>
    </xf>
    <xf numFmtId="9" fontId="1" fillId="2" borderId="37" xfId="0" applyNumberFormat="1" applyFont="1" applyFill="1" applyBorder="1" applyAlignment="1">
      <alignment horizontal="center" vertical="center"/>
    </xf>
    <xf numFmtId="0" fontId="1" fillId="2" borderId="37" xfId="0" applyFont="1" applyFill="1" applyBorder="1" applyAlignment="1">
      <alignment horizontal="center" vertical="center" wrapText="1"/>
    </xf>
    <xf numFmtId="164" fontId="10" fillId="2" borderId="37" xfId="1" applyNumberFormat="1" applyFont="1" applyFill="1" applyBorder="1" applyAlignment="1">
      <alignment horizontal="center" vertical="center"/>
    </xf>
    <xf numFmtId="9" fontId="1" fillId="2" borderId="37" xfId="1" applyNumberFormat="1" applyFont="1" applyFill="1" applyBorder="1" applyAlignment="1">
      <alignment horizontal="center" vertical="center"/>
    </xf>
    <xf numFmtId="0" fontId="1" fillId="2" borderId="37"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2" xfId="0" applyFont="1" applyFill="1" applyBorder="1" applyAlignment="1">
      <alignment horizontal="center" vertical="center"/>
    </xf>
    <xf numFmtId="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164" fontId="10" fillId="0" borderId="2" xfId="1" applyNumberFormat="1" applyFont="1" applyFill="1" applyBorder="1" applyAlignment="1">
      <alignment horizontal="center" vertical="center"/>
    </xf>
    <xf numFmtId="9" fontId="1" fillId="0" borderId="2" xfId="1" applyNumberFormat="1" applyFont="1" applyFill="1" applyBorder="1" applyAlignment="1">
      <alignment horizontal="center" vertical="center"/>
    </xf>
    <xf numFmtId="0" fontId="1" fillId="0" borderId="2" xfId="0" applyFont="1" applyFill="1" applyBorder="1" applyAlignment="1">
      <alignment horizontal="left" vertical="center" wrapText="1"/>
    </xf>
    <xf numFmtId="0" fontId="0" fillId="0" borderId="0" xfId="0" applyFill="1"/>
    <xf numFmtId="0" fontId="4" fillId="0" borderId="0" xfId="0" applyFont="1"/>
    <xf numFmtId="0" fontId="19" fillId="0" borderId="0" xfId="0" applyFont="1" applyAlignment="1"/>
    <xf numFmtId="0" fontId="4" fillId="0" borderId="0" xfId="0" applyFont="1" applyAlignment="1">
      <alignment horizontal="left"/>
    </xf>
    <xf numFmtId="0" fontId="19" fillId="0" borderId="0" xfId="0" applyFont="1" applyAlignment="1">
      <alignment horizontal="left"/>
    </xf>
    <xf numFmtId="0" fontId="0" fillId="0" borderId="0" xfId="0" applyBorder="1"/>
    <xf numFmtId="0" fontId="0" fillId="0" borderId="0" xfId="0" applyFill="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vertical="center"/>
    </xf>
    <xf numFmtId="0" fontId="0" fillId="0" borderId="0" xfId="0"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26" fillId="0" borderId="0" xfId="0" applyFont="1" applyBorder="1" applyAlignment="1">
      <alignment horizontal="left" wrapText="1"/>
    </xf>
    <xf numFmtId="0" fontId="19" fillId="0" borderId="0" xfId="0" applyFont="1" applyFill="1" applyBorder="1" applyAlignment="1">
      <alignment horizontal="left" vertical="center"/>
    </xf>
    <xf numFmtId="0" fontId="27" fillId="0" borderId="0" xfId="3" applyFont="1"/>
    <xf numFmtId="0" fontId="28" fillId="0" borderId="0" xfId="0" applyFont="1"/>
    <xf numFmtId="0" fontId="23" fillId="0" borderId="0" xfId="3" applyBorder="1"/>
    <xf numFmtId="5" fontId="11" fillId="0" borderId="25" xfId="2" applyNumberFormat="1" applyFont="1" applyBorder="1" applyAlignment="1">
      <alignment horizontal="center" vertical="center"/>
    </xf>
    <xf numFmtId="5" fontId="11" fillId="2" borderId="2" xfId="2" applyNumberFormat="1" applyFont="1" applyFill="1" applyBorder="1" applyAlignment="1">
      <alignment horizontal="center" vertical="center"/>
    </xf>
    <xf numFmtId="5" fontId="11" fillId="0" borderId="2" xfId="2" applyNumberFormat="1" applyFont="1" applyBorder="1" applyAlignment="1">
      <alignment horizontal="center" vertical="center"/>
    </xf>
    <xf numFmtId="5" fontId="12" fillId="0" borderId="25" xfId="2" applyNumberFormat="1" applyFont="1" applyBorder="1" applyAlignment="1">
      <alignment horizontal="center" vertical="center"/>
    </xf>
    <xf numFmtId="5" fontId="12" fillId="2" borderId="2" xfId="2" applyNumberFormat="1" applyFont="1" applyFill="1" applyBorder="1" applyAlignment="1">
      <alignment horizontal="center" vertical="center"/>
    </xf>
    <xf numFmtId="5" fontId="12" fillId="0" borderId="2" xfId="2" applyNumberFormat="1" applyFont="1" applyBorder="1" applyAlignment="1">
      <alignment horizontal="center" vertical="center"/>
    </xf>
    <xf numFmtId="5" fontId="1" fillId="0" borderId="25" xfId="2" applyNumberFormat="1" applyFont="1" applyBorder="1" applyAlignment="1">
      <alignment horizontal="center" vertical="center"/>
    </xf>
    <xf numFmtId="5" fontId="1" fillId="2" borderId="2" xfId="2" applyNumberFormat="1" applyFont="1" applyFill="1" applyBorder="1" applyAlignment="1">
      <alignment horizontal="center" vertical="center"/>
    </xf>
    <xf numFmtId="0" fontId="0" fillId="0" borderId="0" xfId="0" applyBorder="1" applyAlignment="1">
      <alignment horizontal="left" wrapText="1"/>
    </xf>
    <xf numFmtId="166" fontId="1" fillId="2" borderId="2" xfId="2" applyNumberFormat="1" applyFont="1" applyFill="1" applyBorder="1" applyAlignment="1">
      <alignment horizontal="center" vertical="center"/>
    </xf>
    <xf numFmtId="167" fontId="1" fillId="3" borderId="2" xfId="0" applyNumberFormat="1" applyFont="1" applyFill="1" applyBorder="1" applyAlignment="1">
      <alignment horizontal="center" vertical="center"/>
    </xf>
    <xf numFmtId="167" fontId="1" fillId="2" borderId="2" xfId="2" applyNumberFormat="1" applyFont="1" applyFill="1" applyBorder="1" applyAlignment="1">
      <alignment horizontal="center" vertical="center"/>
    </xf>
    <xf numFmtId="167" fontId="1" fillId="0" borderId="2" xfId="2" applyNumberFormat="1" applyFont="1" applyBorder="1" applyAlignment="1">
      <alignment horizontal="center" vertical="center"/>
    </xf>
    <xf numFmtId="167" fontId="11" fillId="0" borderId="2" xfId="2" applyNumberFormat="1" applyFont="1" applyBorder="1" applyAlignment="1">
      <alignment horizontal="center" vertical="center"/>
    </xf>
    <xf numFmtId="5" fontId="1" fillId="0" borderId="2" xfId="2" applyNumberFormat="1" applyFont="1" applyBorder="1" applyAlignment="1">
      <alignment horizontal="center" vertical="center"/>
    </xf>
    <xf numFmtId="168" fontId="1" fillId="0" borderId="25" xfId="2" applyNumberFormat="1" applyFont="1" applyBorder="1" applyAlignment="1">
      <alignment horizontal="center" vertical="center"/>
    </xf>
    <xf numFmtId="168" fontId="1" fillId="2" borderId="2" xfId="2" applyNumberFormat="1" applyFont="1" applyFill="1" applyBorder="1" applyAlignment="1">
      <alignment horizontal="center" vertical="center"/>
    </xf>
    <xf numFmtId="168" fontId="1" fillId="0" borderId="2" xfId="2" applyNumberFormat="1" applyFont="1" applyBorder="1" applyAlignment="1">
      <alignment horizontal="center" vertical="center"/>
    </xf>
    <xf numFmtId="168" fontId="4" fillId="4" borderId="3" xfId="0" applyNumberFormat="1" applyFont="1" applyFill="1" applyBorder="1" applyAlignment="1">
      <alignment horizontal="center" vertical="center"/>
    </xf>
    <xf numFmtId="168" fontId="12" fillId="0" borderId="2" xfId="2" applyNumberFormat="1" applyFont="1" applyFill="1" applyBorder="1" applyAlignment="1">
      <alignment horizontal="center" vertical="center"/>
    </xf>
    <xf numFmtId="164" fontId="12" fillId="0" borderId="2" xfId="1" applyNumberFormat="1" applyFont="1" applyBorder="1" applyAlignment="1">
      <alignment horizontal="center" vertical="center"/>
    </xf>
    <xf numFmtId="0" fontId="12" fillId="3" borderId="0" xfId="0" applyFont="1" applyFill="1"/>
    <xf numFmtId="0" fontId="7" fillId="7" borderId="0" xfId="0" applyFont="1" applyFill="1" applyBorder="1" applyAlignment="1">
      <alignment horizontal="left" vertical="top"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4" fillId="0" borderId="7"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7" xfId="0" applyFont="1" applyBorder="1" applyAlignment="1">
      <alignment horizontal="left" vertical="center"/>
    </xf>
    <xf numFmtId="0" fontId="19" fillId="2" borderId="31"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22" fillId="0" borderId="0" xfId="0" applyFont="1" applyAlignment="1">
      <alignment horizontal="center"/>
    </xf>
    <xf numFmtId="0" fontId="14" fillId="0" borderId="1" xfId="0" applyFont="1" applyBorder="1" applyAlignment="1">
      <alignment horizont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0" fillId="0" borderId="0" xfId="0" applyBorder="1" applyAlignment="1">
      <alignment horizontal="left" wrapText="1"/>
    </xf>
    <xf numFmtId="0" fontId="0" fillId="0" borderId="0" xfId="0" applyFill="1" applyBorder="1" applyAlignment="1">
      <alignment horizontal="left"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0" xfId="0" applyBorder="1" applyAlignment="1">
      <alignment horizontal="center" wrapText="1"/>
    </xf>
    <xf numFmtId="0" fontId="26" fillId="0" borderId="39" xfId="0" applyFont="1" applyBorder="1" applyAlignment="1">
      <alignment horizontal="left" wrapText="1"/>
    </xf>
    <xf numFmtId="0" fontId="4" fillId="0" borderId="0" xfId="0" applyFont="1" applyFill="1" applyBorder="1" applyAlignment="1">
      <alignment horizontal="left" vertical="top" wrapText="1"/>
    </xf>
    <xf numFmtId="0" fontId="0" fillId="0" borderId="0" xfId="0" applyBorder="1" applyAlignment="1">
      <alignment horizontal="left"/>
    </xf>
  </cellXfs>
  <cellStyles count="4">
    <cellStyle name="Currency" xfId="2" builtinId="4"/>
    <cellStyle name="Hyperlink" xfId="3" builtinId="8"/>
    <cellStyle name="Normal" xfId="0" builtinId="0"/>
    <cellStyle name="Percent" xfId="1" builtinId="5"/>
  </cellStyles>
  <dxfs count="16">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CC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4</xdr:col>
      <xdr:colOff>71439</xdr:colOff>
      <xdr:row>8</xdr:row>
      <xdr:rowOff>67965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7220" y="381000"/>
          <a:ext cx="1893094" cy="1603871"/>
        </a:xfrm>
        <a:prstGeom prst="rect">
          <a:avLst/>
        </a:prstGeom>
      </xdr:spPr>
    </xdr:pic>
    <xdr:clientData/>
  </xdr:twoCellAnchor>
</xdr:wsDr>
</file>

<file path=xl/tables/table1.xml><?xml version="1.0" encoding="utf-8"?>
<table xmlns="http://schemas.openxmlformats.org/spreadsheetml/2006/main" id="1" name="Table1" displayName="Table1" ref="B5:L157" totalsRowShown="0" headerRowDxfId="15" dataDxfId="13" headerRowBorderDxfId="14" tableBorderDxfId="12" totalsRowBorderDxfId="11">
  <tableColumns count="11">
    <tableColumn id="1" name="Domain" dataDxfId="10"/>
    <tableColumn id="2" name="Subdomain" dataDxfId="9"/>
    <tableColumn id="3" name="Metric" dataDxfId="8"/>
    <tableColumn id="4" name="Metric description" dataDxfId="7"/>
    <tableColumn id="5" name="Base year" dataDxfId="6"/>
    <tableColumn id="6" name="Most recent year" dataDxfId="5"/>
    <tableColumn id="7" name="# of missing states (base year)" dataDxfId="4"/>
    <tableColumn id="8" name="# of missing states (current year)" dataDxfId="3"/>
    <tableColumn id="9" name="Source" dataDxfId="2"/>
    <tableColumn id="10" name="Desired direction*" dataDxfId="1"/>
    <tableColumn id="11" name="Metric included in composite rank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althpolicyohio.org/2014-health-value-dashbo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ommonwealthfund.org/~/media/files/publications/fund-report/2014/apr/1743_radley_aiming_higher_2014_state_scorecard_corrected_62314.pdf" TargetMode="External"/><Relationship Id="rId3" Type="http://schemas.openxmlformats.org/officeDocument/2006/relationships/hyperlink" Target="http://www.commonwealthfund.org/~/media/files/publications/fund-report/2014/apr/1743_radley_aiming_higher_2014_state_scorecard_corrected_62314.pdf" TargetMode="External"/><Relationship Id="rId7" Type="http://schemas.openxmlformats.org/officeDocument/2006/relationships/hyperlink" Target="http://www.commonwealthfund.org/~/media/files/publications/fund-report/2014/apr/1743_radley_aiming_higher_2014_state_scorecard_corrected_62314.pdf" TargetMode="External"/><Relationship Id="rId2" Type="http://schemas.openxmlformats.org/officeDocument/2006/relationships/hyperlink" Target="http://www.commonwealthfund.org/~/media/files/publications/fund-report/2012/mar/local-scorecard/1578_commission_rising_to_challenge_local_scorecard_2012_finalv2.pdf" TargetMode="External"/><Relationship Id="rId1" Type="http://schemas.openxmlformats.org/officeDocument/2006/relationships/hyperlink" Target="http://www.commonwealthfund.org/~/media/files/publications/fund-report/2014/apr/1743_radley_aiming_higher_2014_state_scorecard_corrected_62314.pdf" TargetMode="External"/><Relationship Id="rId6" Type="http://schemas.openxmlformats.org/officeDocument/2006/relationships/hyperlink" Target="http://www.commonwealthfund.org/~/media/files/publications/fund-report/2014/apr/1743_radley_aiming_higher_2014_state_scorecard_corrected_62314.pdf" TargetMode="External"/><Relationship Id="rId5" Type="http://schemas.openxmlformats.org/officeDocument/2006/relationships/hyperlink" Target="http://www.commonwealthfund.org/~/media/files/publications/fund-report/2014/apr/1743_radley_aiming_higher_2014_state_scorecard_corrected_62314.pdf" TargetMode="External"/><Relationship Id="rId10" Type="http://schemas.openxmlformats.org/officeDocument/2006/relationships/table" Target="../tables/table1.xml"/><Relationship Id="rId4" Type="http://schemas.openxmlformats.org/officeDocument/2006/relationships/hyperlink" Target="http://www.commonwealthfund.org/~/media/files/publications/fund-report/2014/apr/1743_radley_aiming_higher_2014_state_scorecard_corrected_62314.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healthpolicyohio.org/2014-health-value-dashbo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22"/>
  <sheetViews>
    <sheetView showGridLines="0" tabSelected="1" zoomScale="80" zoomScaleNormal="80" workbookViewId="0">
      <selection activeCell="F8" sqref="F8:M8"/>
    </sheetView>
  </sheetViews>
  <sheetFormatPr defaultRowHeight="15" x14ac:dyDescent="0.25"/>
  <cols>
    <col min="13" max="13" width="12.85546875" customWidth="1"/>
  </cols>
  <sheetData>
    <row r="4" spans="2:13" ht="19.5" thickBot="1" x14ac:dyDescent="0.35">
      <c r="F4" s="231" t="s">
        <v>517</v>
      </c>
      <c r="G4" s="231"/>
      <c r="H4" s="231"/>
      <c r="I4" s="231"/>
      <c r="J4" s="231"/>
      <c r="K4" s="231"/>
      <c r="L4" s="231"/>
      <c r="M4" s="231"/>
    </row>
    <row r="5" spans="2:13" ht="15.75" thickTop="1" x14ac:dyDescent="0.25"/>
    <row r="6" spans="2:13" ht="15.75" x14ac:dyDescent="0.25">
      <c r="F6" s="230" t="s">
        <v>5</v>
      </c>
      <c r="G6" s="230"/>
      <c r="H6" s="230"/>
      <c r="I6" s="230"/>
      <c r="J6" s="230"/>
      <c r="K6" s="230"/>
      <c r="L6" s="230"/>
      <c r="M6" s="230"/>
    </row>
    <row r="7" spans="2:13" ht="15.75" thickBot="1" x14ac:dyDescent="0.3"/>
    <row r="8" spans="2:13" ht="38.25" customHeight="1" thickTop="1" thickBot="1" x14ac:dyDescent="0.3">
      <c r="F8" s="227" t="s">
        <v>168</v>
      </c>
      <c r="G8" s="228"/>
      <c r="H8" s="228"/>
      <c r="I8" s="228"/>
      <c r="J8" s="228"/>
      <c r="K8" s="228"/>
      <c r="L8" s="228"/>
      <c r="M8" s="229"/>
    </row>
    <row r="9" spans="2:13" ht="21.75" customHeight="1" thickTop="1" x14ac:dyDescent="0.25"/>
    <row r="10" spans="2:13" ht="21.75" customHeight="1" x14ac:dyDescent="0.25">
      <c r="B10" s="226" t="s">
        <v>6</v>
      </c>
      <c r="C10" s="226"/>
      <c r="D10" s="226"/>
      <c r="E10" s="226"/>
      <c r="F10" s="232" t="str">
        <f>INDEX(Domain,MATCH(F8,Metric,0))</f>
        <v>Population health</v>
      </c>
      <c r="G10" s="233"/>
      <c r="H10" s="233"/>
      <c r="I10" s="233"/>
      <c r="J10" s="233"/>
      <c r="K10" s="233"/>
      <c r="L10" s="233"/>
      <c r="M10" s="234"/>
    </row>
    <row r="11" spans="2:13" ht="18.75" customHeight="1" x14ac:dyDescent="0.25">
      <c r="B11" s="226" t="s">
        <v>7</v>
      </c>
      <c r="C11" s="226"/>
      <c r="D11" s="226"/>
      <c r="E11" s="226"/>
      <c r="F11" s="232" t="str">
        <f>INDEX(Subdomain,MATCH(F8,Metric,0))</f>
        <v>Health behaviors</v>
      </c>
      <c r="G11" s="233"/>
      <c r="H11" s="233"/>
      <c r="I11" s="233"/>
      <c r="J11" s="233"/>
      <c r="K11" s="233"/>
      <c r="L11" s="233"/>
      <c r="M11" s="234"/>
    </row>
    <row r="12" spans="2:13" ht="160.5" customHeight="1" x14ac:dyDescent="0.25">
      <c r="B12" s="226" t="s">
        <v>497</v>
      </c>
      <c r="C12" s="226"/>
      <c r="D12" s="226"/>
      <c r="E12" s="226"/>
      <c r="F12" s="223" t="str">
        <f>INDEX(Metric_Desc,MATCH(F8,Metric,0))</f>
        <v>Percent of adults who self-report having 4 or more (women) or 5 or more (men) alcoholic beverages on at least 1 occasion in the past 30 days</v>
      </c>
      <c r="G12" s="224"/>
      <c r="H12" s="224"/>
      <c r="I12" s="224"/>
      <c r="J12" s="224"/>
      <c r="K12" s="224"/>
      <c r="L12" s="224"/>
      <c r="M12" s="225"/>
    </row>
    <row r="13" spans="2:13" ht="20.25" customHeight="1" x14ac:dyDescent="0.25">
      <c r="B13" s="226" t="s">
        <v>498</v>
      </c>
      <c r="C13" s="226"/>
      <c r="D13" s="226"/>
      <c r="E13" s="226"/>
      <c r="F13" s="222">
        <f>INDEX(Base_Year,MATCH(F8,Metric,0))</f>
        <v>2011</v>
      </c>
      <c r="G13" s="222"/>
      <c r="H13" s="222"/>
      <c r="I13" s="222"/>
      <c r="J13" s="222"/>
      <c r="K13" s="222"/>
      <c r="L13" s="222"/>
      <c r="M13" s="222"/>
    </row>
    <row r="14" spans="2:13" ht="24" customHeight="1" x14ac:dyDescent="0.25">
      <c r="B14" s="226" t="s">
        <v>499</v>
      </c>
      <c r="C14" s="226"/>
      <c r="D14" s="226"/>
      <c r="E14" s="226"/>
      <c r="F14" s="222">
        <f>INDEX(Current_Year,MATCH(F8,Metric,0))</f>
        <v>2012</v>
      </c>
      <c r="G14" s="222"/>
      <c r="H14" s="222"/>
      <c r="I14" s="222"/>
      <c r="J14" s="222"/>
      <c r="K14" s="222"/>
      <c r="L14" s="222"/>
      <c r="M14" s="222"/>
    </row>
    <row r="15" spans="2:13" ht="21.75" customHeight="1" x14ac:dyDescent="0.25">
      <c r="B15" s="226" t="s">
        <v>500</v>
      </c>
      <c r="C15" s="226"/>
      <c r="D15" s="226"/>
      <c r="E15" s="226"/>
      <c r="F15" s="222">
        <f>INDEX(Missing_States_Base,MATCH(F8,Metric,0))</f>
        <v>0</v>
      </c>
      <c r="G15" s="222"/>
      <c r="H15" s="222"/>
      <c r="I15" s="222"/>
      <c r="J15" s="222"/>
      <c r="K15" s="222"/>
      <c r="L15" s="222"/>
      <c r="M15" s="222"/>
    </row>
    <row r="16" spans="2:13" ht="21" customHeight="1" x14ac:dyDescent="0.25">
      <c r="B16" s="226" t="s">
        <v>501</v>
      </c>
      <c r="C16" s="226"/>
      <c r="D16" s="226"/>
      <c r="E16" s="226"/>
      <c r="F16" s="222">
        <f>INDEX(Missing_States_Current,MATCH(F8,Metric,0))</f>
        <v>0</v>
      </c>
      <c r="G16" s="222"/>
      <c r="H16" s="222"/>
      <c r="I16" s="222"/>
      <c r="J16" s="222"/>
      <c r="K16" s="222"/>
      <c r="L16" s="222"/>
      <c r="M16" s="222"/>
    </row>
    <row r="17" spans="2:13" ht="59.25" customHeight="1" x14ac:dyDescent="0.25">
      <c r="B17" s="226" t="s">
        <v>9</v>
      </c>
      <c r="C17" s="226"/>
      <c r="D17" s="226"/>
      <c r="E17" s="226"/>
      <c r="F17" s="223" t="str">
        <f>INDEX(Source,MATCH(F8,Metric,0))</f>
        <v>Centers for Disease Control and Prevention, Behavioral Risk Factor Surveillance System</v>
      </c>
      <c r="G17" s="224"/>
      <c r="H17" s="224"/>
      <c r="I17" s="224"/>
      <c r="J17" s="224"/>
      <c r="K17" s="224"/>
      <c r="L17" s="224"/>
      <c r="M17" s="225"/>
    </row>
    <row r="18" spans="2:13" ht="18.75" customHeight="1" x14ac:dyDescent="0.25">
      <c r="B18" s="226" t="s">
        <v>502</v>
      </c>
      <c r="C18" s="226"/>
      <c r="D18" s="226"/>
      <c r="E18" s="226"/>
      <c r="F18" s="222" t="str">
        <f>INDEX(Desired_Direction,MATCH(F8,Metric,0))</f>
        <v>Down</v>
      </c>
      <c r="G18" s="222"/>
      <c r="H18" s="222"/>
      <c r="I18" s="222"/>
      <c r="J18" s="222"/>
      <c r="K18" s="222"/>
      <c r="L18" s="222"/>
      <c r="M18" s="222"/>
    </row>
    <row r="19" spans="2:13" ht="40.5" customHeight="1" x14ac:dyDescent="0.25">
      <c r="B19" s="219" t="s">
        <v>503</v>
      </c>
      <c r="C19" s="220"/>
      <c r="D19" s="220"/>
      <c r="E19" s="221"/>
      <c r="F19" s="222" t="str">
        <f>INDEX(Metric_Included_in_Composite_Ranking?,MATCH(F8,Metric,0))</f>
        <v>Yes</v>
      </c>
      <c r="G19" s="222"/>
      <c r="H19" s="222"/>
      <c r="I19" s="222"/>
      <c r="J19" s="222"/>
      <c r="K19" s="222"/>
      <c r="L19" s="222"/>
      <c r="M19" s="222"/>
    </row>
    <row r="22" spans="2:13" ht="18.75" x14ac:dyDescent="0.3">
      <c r="B22" s="193" t="s">
        <v>516</v>
      </c>
    </row>
  </sheetData>
  <mergeCells count="23">
    <mergeCell ref="F8:M8"/>
    <mergeCell ref="F6:M6"/>
    <mergeCell ref="F4:M4"/>
    <mergeCell ref="B10:E10"/>
    <mergeCell ref="B11:E11"/>
    <mergeCell ref="F10:M10"/>
    <mergeCell ref="F11:M11"/>
    <mergeCell ref="F15:M15"/>
    <mergeCell ref="F16:M16"/>
    <mergeCell ref="B12:E12"/>
    <mergeCell ref="B13:E13"/>
    <mergeCell ref="B14:E14"/>
    <mergeCell ref="B15:E15"/>
    <mergeCell ref="F12:M12"/>
    <mergeCell ref="F13:M13"/>
    <mergeCell ref="F14:M14"/>
    <mergeCell ref="B19:E19"/>
    <mergeCell ref="F19:M19"/>
    <mergeCell ref="F17:M17"/>
    <mergeCell ref="F18:M18"/>
    <mergeCell ref="B16:E16"/>
    <mergeCell ref="B17:E17"/>
    <mergeCell ref="B18:E18"/>
  </mergeCells>
  <dataValidations count="1">
    <dataValidation type="list" allowBlank="1" showInputMessage="1" showErrorMessage="1" sqref="F8">
      <formula1>Metric</formula1>
    </dataValidation>
  </dataValidations>
  <hyperlinks>
    <hyperlink ref="B2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198"/>
  <sheetViews>
    <sheetView showGridLines="0" zoomScale="85" zoomScaleNormal="85" workbookViewId="0">
      <pane xSplit="1" ySplit="5" topLeftCell="B6" activePane="bottomRight" state="frozen"/>
      <selection pane="topRight" activeCell="B1" sqref="B1"/>
      <selection pane="bottomLeft" activeCell="A4" sqref="A4"/>
      <selection pane="bottomRight" activeCell="A2" sqref="A2"/>
    </sheetView>
  </sheetViews>
  <sheetFormatPr defaultRowHeight="15" x14ac:dyDescent="0.25"/>
  <cols>
    <col min="1" max="1" width="59.28515625" customWidth="1"/>
    <col min="2" max="2" width="9.28515625" customWidth="1"/>
    <col min="3" max="3" width="10.140625" customWidth="1"/>
    <col min="4" max="4" width="11.42578125" customWidth="1"/>
    <col min="5" max="5" width="12.140625" customWidth="1"/>
    <col min="6" max="6" width="14.42578125" customWidth="1"/>
    <col min="7" max="7" width="8.85546875" customWidth="1"/>
    <col min="8" max="8" width="9.7109375" customWidth="1"/>
    <col min="9" max="9" width="10.5703125" customWidth="1"/>
    <col min="10" max="10" width="17.28515625" customWidth="1"/>
    <col min="11" max="11" width="10.5703125" customWidth="1"/>
    <col min="12" max="12" width="12.5703125" customWidth="1"/>
    <col min="13" max="13" width="80.42578125" style="160" customWidth="1"/>
  </cols>
  <sheetData>
    <row r="4" spans="1:13" x14ac:dyDescent="0.25">
      <c r="B4" s="237" t="s">
        <v>507</v>
      </c>
      <c r="C4" s="239" t="s">
        <v>11</v>
      </c>
      <c r="D4" s="240"/>
      <c r="E4" s="239" t="s">
        <v>496</v>
      </c>
      <c r="F4" s="240"/>
      <c r="G4" s="237" t="s">
        <v>522</v>
      </c>
      <c r="H4" s="237" t="s">
        <v>502</v>
      </c>
      <c r="I4" s="239" t="s">
        <v>504</v>
      </c>
      <c r="J4" s="240"/>
      <c r="K4" s="237" t="s">
        <v>505</v>
      </c>
      <c r="L4" s="237" t="s">
        <v>506</v>
      </c>
      <c r="M4" s="237" t="s">
        <v>9</v>
      </c>
    </row>
    <row r="5" spans="1:13" ht="29.25" customHeight="1" x14ac:dyDescent="0.25">
      <c r="B5" s="238"/>
      <c r="C5" s="14" t="s">
        <v>510</v>
      </c>
      <c r="D5" s="15" t="s">
        <v>12</v>
      </c>
      <c r="E5" s="13" t="s">
        <v>510</v>
      </c>
      <c r="F5" s="8" t="s">
        <v>12</v>
      </c>
      <c r="G5" s="238"/>
      <c r="H5" s="238" t="s">
        <v>2</v>
      </c>
      <c r="I5" s="9" t="s">
        <v>510</v>
      </c>
      <c r="J5" s="7" t="s">
        <v>13</v>
      </c>
      <c r="K5" s="238"/>
      <c r="L5" s="238"/>
      <c r="M5" s="238"/>
    </row>
    <row r="6" spans="1:13" ht="21.75" thickBot="1" x14ac:dyDescent="0.4">
      <c r="A6" s="3" t="s">
        <v>0</v>
      </c>
      <c r="B6" s="90">
        <v>40</v>
      </c>
      <c r="C6" s="10"/>
      <c r="D6" s="10"/>
      <c r="E6" s="10"/>
      <c r="F6" s="10"/>
      <c r="G6" s="10"/>
      <c r="H6" s="10"/>
      <c r="I6" s="10"/>
      <c r="J6" s="10"/>
      <c r="K6" s="10"/>
      <c r="L6" s="10"/>
      <c r="M6" s="63"/>
    </row>
    <row r="7" spans="1:13" ht="18" thickTop="1" x14ac:dyDescent="0.3">
      <c r="A7" s="5" t="s">
        <v>4</v>
      </c>
      <c r="B7" s="92">
        <v>38</v>
      </c>
      <c r="C7" s="11"/>
      <c r="D7" s="60"/>
      <c r="E7" s="11"/>
      <c r="F7" s="12"/>
      <c r="G7" s="12"/>
      <c r="H7" s="12"/>
      <c r="I7" s="12"/>
      <c r="J7" s="12"/>
      <c r="K7" s="12"/>
      <c r="L7" s="12"/>
      <c r="M7" s="18"/>
    </row>
    <row r="8" spans="1:13" ht="25.5" x14ac:dyDescent="0.25">
      <c r="A8" s="41" t="s">
        <v>182</v>
      </c>
      <c r="B8" s="39">
        <v>33</v>
      </c>
      <c r="C8" s="69">
        <v>0.183</v>
      </c>
      <c r="D8" s="61">
        <f>INDEX(Base_Year,MATCH(A8,Metric,0))</f>
        <v>2011</v>
      </c>
      <c r="E8" s="69">
        <v>0.18099999999999999</v>
      </c>
      <c r="F8" s="39">
        <f>INDEX(Current_Year,MATCH(A8,Metric,0))</f>
        <v>2012</v>
      </c>
      <c r="G8" s="70">
        <f>E8-C8</f>
        <v>-2.0000000000000018E-3</v>
      </c>
      <c r="H8" s="39" t="str">
        <f>INDEX(Desired_Direction,MATCH(A8,Metric,0))</f>
        <v>Down</v>
      </c>
      <c r="I8" s="69">
        <v>0.121</v>
      </c>
      <c r="J8" s="39" t="s">
        <v>244</v>
      </c>
      <c r="K8" s="69">
        <v>0.16700000000000001</v>
      </c>
      <c r="L8" s="39" t="str">
        <f>INDEX(Metric_Included_in_Composite_Ranking?,MATCH(A8,Metric,0))</f>
        <v>Yes</v>
      </c>
      <c r="M8" s="42" t="str">
        <f>INDEX(Source,MATCH('Metric data value'!A8,Metric,0))</f>
        <v>Centers for Disease Control and Prevention, Behavioral Risk Factor Surveillance System, as compiled by America’s Health Rankings 2013 edition</v>
      </c>
    </row>
    <row r="9" spans="1:13" ht="25.5" x14ac:dyDescent="0.25">
      <c r="A9" s="2" t="s">
        <v>183</v>
      </c>
      <c r="B9" s="21">
        <v>34</v>
      </c>
      <c r="C9" s="21">
        <v>1.5</v>
      </c>
      <c r="D9" s="59">
        <f>INDEX(Base_Year,MATCH(A9,Metric,0))</f>
        <v>2010</v>
      </c>
      <c r="E9" s="21">
        <v>1.6</v>
      </c>
      <c r="F9" s="21">
        <f>INDEX(Current_Year,MATCH(A9,Metric,0))</f>
        <v>2012</v>
      </c>
      <c r="G9" s="67">
        <f>E9-C9</f>
        <v>0.10000000000000009</v>
      </c>
      <c r="H9" s="21" t="str">
        <f>INDEX(Desired_Direction,MATCH(A9,Metric,0))</f>
        <v>Down</v>
      </c>
      <c r="I9" s="21">
        <v>0.9</v>
      </c>
      <c r="J9" s="21" t="s">
        <v>243</v>
      </c>
      <c r="K9" s="21">
        <v>1.5</v>
      </c>
      <c r="L9" s="21" t="str">
        <f>INDEX(Metric_Included_in_Composite_Ranking?,MATCH(A9,Metric,0))</f>
        <v>Yes</v>
      </c>
      <c r="M9" s="17" t="str">
        <f>INDEX(Source,MATCH('Metric data value'!A9,Metric,0))</f>
        <v>Centers for Disease Control and Prevention, Behavioral Risk Factor Surveillance System, as compiled by RWJF DataHub</v>
      </c>
    </row>
    <row r="10" spans="1:13" s="86" customFormat="1" x14ac:dyDescent="0.25">
      <c r="A10" s="4" t="s">
        <v>430</v>
      </c>
      <c r="B10" s="22">
        <v>37</v>
      </c>
      <c r="C10" s="22">
        <v>77.5</v>
      </c>
      <c r="D10" s="58">
        <f>INDEX(Base_Year,MATCH(A10,Metric,0))</f>
        <v>2007</v>
      </c>
      <c r="E10" s="22">
        <v>77.8</v>
      </c>
      <c r="F10" s="22">
        <f>INDEX(Current_Year,MATCH(A10,Metric,0))</f>
        <v>2009</v>
      </c>
      <c r="G10" s="65">
        <f>E10-C10</f>
        <v>0.29999999999999716</v>
      </c>
      <c r="H10" s="22" t="str">
        <f>INDEX(Desired_Direction,MATCH(A10,Metric,0))</f>
        <v>Up</v>
      </c>
      <c r="I10" s="22">
        <v>81.3</v>
      </c>
      <c r="J10" s="22" t="s">
        <v>245</v>
      </c>
      <c r="K10" s="22" t="s">
        <v>259</v>
      </c>
      <c r="L10" s="22" t="str">
        <f>INDEX(Metric_Included_in_Composite_Ranking?,MATCH(A10,Metric,0))</f>
        <v>Yes</v>
      </c>
      <c r="M10" s="16" t="str">
        <f>INDEX(Source,MATCH('Metric data value'!A10,Metric,0))</f>
        <v>Centers for Disease Control and Prevention Vital Statistics, as compiled by RWJF DataHub</v>
      </c>
    </row>
    <row r="11" spans="1:13" ht="15.75" thickBot="1" x14ac:dyDescent="0.3">
      <c r="A11" s="2" t="s">
        <v>184</v>
      </c>
      <c r="B11" s="21">
        <v>38</v>
      </c>
      <c r="C11" s="21">
        <v>7157.9</v>
      </c>
      <c r="D11" s="59">
        <f>INDEX(Base_Year,MATCH(A11,Metric,0))</f>
        <v>2010</v>
      </c>
      <c r="E11" s="21">
        <v>7294.1</v>
      </c>
      <c r="F11" s="21">
        <f>INDEX(Current_Year,MATCH(A11,Metric,0))</f>
        <v>2011</v>
      </c>
      <c r="G11" s="67">
        <f>E11-C11</f>
        <v>136.20000000000073</v>
      </c>
      <c r="H11" s="21" t="str">
        <f>INDEX(Desired_Direction,MATCH(A11,Metric,0))</f>
        <v>Down</v>
      </c>
      <c r="I11" s="21">
        <v>4869.2</v>
      </c>
      <c r="J11" s="21" t="s">
        <v>241</v>
      </c>
      <c r="K11" s="21">
        <v>6457.9</v>
      </c>
      <c r="L11" s="21" t="str">
        <f>INDEX(Metric_Included_in_Composite_Ranking?,MATCH(A11,Metric,0))</f>
        <v>Yes</v>
      </c>
      <c r="M11" s="17" t="str">
        <f>INDEX(Source,MATCH('Metric data value'!A11,Metric,0))</f>
        <v>Centers for Disease Control and Prevention Vital Statistics, as compiled by RWJF DataHub</v>
      </c>
    </row>
    <row r="12" spans="1:13" ht="18" thickTop="1" x14ac:dyDescent="0.3">
      <c r="A12" s="45" t="s">
        <v>1</v>
      </c>
      <c r="B12" s="91">
        <v>49</v>
      </c>
      <c r="C12" s="46"/>
      <c r="D12" s="57"/>
      <c r="E12" s="46"/>
      <c r="F12" s="46"/>
      <c r="G12" s="46"/>
      <c r="H12" s="46"/>
      <c r="I12" s="46"/>
      <c r="J12" s="46"/>
      <c r="K12" s="46"/>
      <c r="L12" s="46"/>
      <c r="M12" s="57"/>
    </row>
    <row r="13" spans="1:13" s="86" customFormat="1" x14ac:dyDescent="0.25">
      <c r="A13" s="4" t="s">
        <v>169</v>
      </c>
      <c r="B13" s="22">
        <v>33</v>
      </c>
      <c r="C13" s="23">
        <v>0.78600000000000003</v>
      </c>
      <c r="D13" s="58">
        <f>INDEX(Base_Year,MATCH(A13,Metric,0))</f>
        <v>2011</v>
      </c>
      <c r="E13" s="23">
        <v>0.81</v>
      </c>
      <c r="F13" s="22">
        <f>INDEX(Current_Year,MATCH(A13,Metric,0))</f>
        <v>2013</v>
      </c>
      <c r="G13" s="83">
        <f>E13-C13</f>
        <v>2.4000000000000021E-2</v>
      </c>
      <c r="H13" s="31" t="str">
        <f>INDEX(Desired_Direction,MATCH(A13,Metric,0))</f>
        <v>Down</v>
      </c>
      <c r="I13" s="23">
        <v>0.73299999999999998</v>
      </c>
      <c r="J13" s="22" t="s">
        <v>238</v>
      </c>
      <c r="K13" s="23">
        <v>0.79500000000000004</v>
      </c>
      <c r="L13" s="23" t="str">
        <f>INDEX(Metric_Included_in_Composite_Ranking?,MATCH(A13,Metric,0))</f>
        <v>Yes</v>
      </c>
      <c r="M13" s="16" t="str">
        <f>INDEX(Source,MATCH('Metric data value'!A13,Metric,0))</f>
        <v>Centers for Disease Control and Prevention, Behavioral Risk Factor Surveillance System</v>
      </c>
    </row>
    <row r="14" spans="1:13" x14ac:dyDescent="0.25">
      <c r="A14" s="2" t="s">
        <v>168</v>
      </c>
      <c r="B14" s="21">
        <v>36</v>
      </c>
      <c r="C14" s="25">
        <v>0.20100000000000001</v>
      </c>
      <c r="D14" s="59">
        <f>INDEX(Base_Year,MATCH(A14,Metric,0))</f>
        <v>2011</v>
      </c>
      <c r="E14" s="25">
        <v>0.18</v>
      </c>
      <c r="F14" s="21">
        <f>INDEX(Current_Year,MATCH(A14,Metric,0))</f>
        <v>2012</v>
      </c>
      <c r="G14" s="30">
        <f>E14-C14</f>
        <v>-2.1000000000000019E-2</v>
      </c>
      <c r="H14" s="32" t="str">
        <f>INDEX(Desired_Direction,MATCH(A14,Metric,0))</f>
        <v>Down</v>
      </c>
      <c r="I14" s="27">
        <v>0.10199999999999999</v>
      </c>
      <c r="J14" s="21" t="s">
        <v>237</v>
      </c>
      <c r="K14" s="25">
        <v>0.16900000000000001</v>
      </c>
      <c r="L14" s="25" t="str">
        <f>INDEX(Metric_Included_in_Composite_Ranking?,MATCH(A14,Metric,0))</f>
        <v>Yes</v>
      </c>
      <c r="M14" s="17" t="str">
        <f>INDEX(Source,MATCH('Metric data value'!A14,Metric,0))</f>
        <v>Centers for Disease Control and Prevention, Behavioral Risk Factor Surveillance System</v>
      </c>
    </row>
    <row r="15" spans="1:13" s="86" customFormat="1" x14ac:dyDescent="0.25">
      <c r="A15" s="4" t="s">
        <v>170</v>
      </c>
      <c r="B15" s="22">
        <v>44</v>
      </c>
      <c r="C15" s="23">
        <v>0.23300000000000001</v>
      </c>
      <c r="D15" s="58">
        <f>INDEX(Base_Year,MATCH(A15,Metric,0))</f>
        <v>2012</v>
      </c>
      <c r="E15" s="23">
        <v>0.23400000000000001</v>
      </c>
      <c r="F15" s="22">
        <f>INDEX(Current_Year,MATCH(A15,Metric,0))</f>
        <v>2013</v>
      </c>
      <c r="G15" s="83">
        <f>E15-C15</f>
        <v>1.0000000000000009E-3</v>
      </c>
      <c r="H15" s="31" t="str">
        <f>INDEX(Desired_Direction,MATCH(A15,Metric,0))</f>
        <v>Down</v>
      </c>
      <c r="I15" s="24">
        <v>0.10299999999999999</v>
      </c>
      <c r="J15" s="22" t="s">
        <v>239</v>
      </c>
      <c r="K15" s="23">
        <v>0.19</v>
      </c>
      <c r="L15" s="23" t="str">
        <f>INDEX(Metric_Included_in_Composite_Ranking?,MATCH(A15,Metric,0))</f>
        <v>Yes</v>
      </c>
      <c r="M15" s="16" t="str">
        <f>INDEX(Source,MATCH('Metric data value'!A15,Metric,0))</f>
        <v>Centers for Disease Control and Prevention, Behavioral Risk Factor Surveillance System</v>
      </c>
    </row>
    <row r="16" spans="1:13" x14ac:dyDescent="0.25">
      <c r="A16" s="2" t="s">
        <v>262</v>
      </c>
      <c r="B16" s="21" t="s">
        <v>457</v>
      </c>
      <c r="C16" s="25">
        <v>0.27900000000000003</v>
      </c>
      <c r="D16" s="59">
        <f>INDEX(Base_Year,MATCH(A16,Metric,0))</f>
        <v>2011</v>
      </c>
      <c r="E16" s="25">
        <v>0.217</v>
      </c>
      <c r="F16" s="21">
        <f>INDEX(Current_Year,MATCH(A16,Metric,0))</f>
        <v>2013</v>
      </c>
      <c r="G16" s="30">
        <f t="shared" ref="G16:G56" si="0">E16-C16</f>
        <v>-6.2000000000000027E-2</v>
      </c>
      <c r="H16" s="32" t="str">
        <f>INDEX(Desired_Direction,MATCH(A16,Metric,0))</f>
        <v>Down</v>
      </c>
      <c r="I16" s="27">
        <v>5.6000000000000001E-2</v>
      </c>
      <c r="J16" s="21" t="s">
        <v>239</v>
      </c>
      <c r="K16" s="25">
        <v>0.224</v>
      </c>
      <c r="L16" s="25" t="str">
        <f>INDEX(Metric_Included_in_Composite_Ranking?,MATCH(A16,Metric,0))</f>
        <v>No</v>
      </c>
      <c r="M16" s="17" t="str">
        <f>INDEX(Source,MATCH('Metric data value'!A16,Metric,0))</f>
        <v>Centers for Disease Control and Prevention, Youth Risk Behavior Surveillance System</v>
      </c>
    </row>
    <row r="17" spans="1:13" ht="17.25" x14ac:dyDescent="0.3">
      <c r="A17" s="5" t="s">
        <v>3</v>
      </c>
      <c r="B17" s="92">
        <v>41</v>
      </c>
      <c r="C17" s="11"/>
      <c r="D17" s="60"/>
      <c r="E17" s="11"/>
      <c r="F17" s="12"/>
      <c r="G17" s="12"/>
      <c r="H17" s="12"/>
      <c r="I17" s="12"/>
      <c r="J17" s="12"/>
      <c r="K17" s="12"/>
      <c r="L17" s="12"/>
      <c r="M17" s="18"/>
    </row>
    <row r="18" spans="1:13" s="86" customFormat="1" ht="25.5" x14ac:dyDescent="0.25">
      <c r="A18" s="37" t="s">
        <v>178</v>
      </c>
      <c r="B18" s="22">
        <v>18</v>
      </c>
      <c r="C18" s="22">
        <v>11.5</v>
      </c>
      <c r="D18" s="58">
        <f t="shared" ref="D18:D23" si="1">INDEX(Base_Year,MATCH(A18,Metric,0))</f>
        <v>2005</v>
      </c>
      <c r="E18" s="22">
        <v>12.2</v>
      </c>
      <c r="F18" s="22">
        <f t="shared" ref="F18:F23" si="2">INDEX(Current_Year,MATCH(A18,Metric,0))</f>
        <v>2010</v>
      </c>
      <c r="G18" s="148">
        <f t="shared" ref="G18:G23" si="3">E18-C18</f>
        <v>0.69999999999999929</v>
      </c>
      <c r="H18" s="22" t="str">
        <f t="shared" ref="H18:H23" si="4">INDEX(Desired_Direction,MATCH(A18,Metric,0))</f>
        <v>Down</v>
      </c>
      <c r="I18" s="22">
        <v>6.9</v>
      </c>
      <c r="J18" s="58" t="s">
        <v>246</v>
      </c>
      <c r="K18" s="22">
        <v>12.1</v>
      </c>
      <c r="L18" s="22" t="str">
        <f t="shared" ref="L18:L23" si="5">INDEX(Metric_Included_in_Composite_Ranking?,MATCH(A18,Metric,0))</f>
        <v>Yes</v>
      </c>
      <c r="M18" s="16" t="str">
        <f>INDEX(Source,MATCH('Metric data value'!A18,Metric,0))</f>
        <v>Centers for Disease Control and Prevention, Vital Statistics, as compiled by Commonwealth State Scorecard</v>
      </c>
    </row>
    <row r="19" spans="1:13" ht="25.5" x14ac:dyDescent="0.25">
      <c r="A19" s="6" t="s">
        <v>175</v>
      </c>
      <c r="B19" s="21">
        <v>27</v>
      </c>
      <c r="C19" s="25">
        <v>0.14699999999999999</v>
      </c>
      <c r="D19" s="59">
        <f t="shared" si="1"/>
        <v>2011</v>
      </c>
      <c r="E19" s="25">
        <v>0.13</v>
      </c>
      <c r="F19" s="21">
        <f t="shared" si="2"/>
        <v>2013</v>
      </c>
      <c r="G19" s="30">
        <f t="shared" si="3"/>
        <v>-1.6999999999999987E-2</v>
      </c>
      <c r="H19" s="21" t="str">
        <f t="shared" si="4"/>
        <v>Down</v>
      </c>
      <c r="I19" s="27">
        <v>6.4000000000000001E-2</v>
      </c>
      <c r="J19" s="21" t="s">
        <v>239</v>
      </c>
      <c r="K19" s="25">
        <v>0.13700000000000001</v>
      </c>
      <c r="L19" s="25" t="str">
        <f t="shared" si="5"/>
        <v>Yes</v>
      </c>
      <c r="M19" s="17" t="str">
        <f>INDEX(Source,MATCH('Metric data value'!A19,Metric,0))</f>
        <v>Centers for Disease Control and Prevention, Youth Risk Behavior Surveillance System, as compiled by the RWJF DataHub</v>
      </c>
    </row>
    <row r="20" spans="1:13" ht="25.5" x14ac:dyDescent="0.25">
      <c r="A20" s="37" t="s">
        <v>179</v>
      </c>
      <c r="B20" s="22">
        <v>35</v>
      </c>
      <c r="C20" s="22">
        <v>14.9</v>
      </c>
      <c r="D20" s="58" t="str">
        <f t="shared" si="1"/>
        <v>2007-2009</v>
      </c>
      <c r="E20" s="22">
        <v>14</v>
      </c>
      <c r="F20" s="22" t="str">
        <f t="shared" si="2"/>
        <v>2008-2010</v>
      </c>
      <c r="G20" s="65">
        <f t="shared" si="3"/>
        <v>-0.90000000000000036</v>
      </c>
      <c r="H20" s="22" t="str">
        <f t="shared" si="4"/>
        <v>Down</v>
      </c>
      <c r="I20" s="22">
        <v>5</v>
      </c>
      <c r="J20" s="22" t="s">
        <v>243</v>
      </c>
      <c r="K20" s="22">
        <v>12.2</v>
      </c>
      <c r="L20" s="22" t="str">
        <f t="shared" si="5"/>
        <v>Yes</v>
      </c>
      <c r="M20" s="16" t="str">
        <f>INDEX(Source,MATCH('Metric data value'!A20,Metric,0))</f>
        <v>Centers for Disease Control and Prevention, Vital Statistics, as compiled by America’s Health Rankings 2013 edition</v>
      </c>
    </row>
    <row r="21" spans="1:13" ht="25.5" x14ac:dyDescent="0.25">
      <c r="A21" s="6" t="s">
        <v>177</v>
      </c>
      <c r="B21" s="21">
        <v>36</v>
      </c>
      <c r="C21" s="21">
        <v>4.0999999999999996</v>
      </c>
      <c r="D21" s="59">
        <f t="shared" si="1"/>
        <v>2011</v>
      </c>
      <c r="E21" s="21">
        <v>4.0999999999999996</v>
      </c>
      <c r="F21" s="21">
        <f t="shared" si="2"/>
        <v>2012</v>
      </c>
      <c r="G21" s="32">
        <f t="shared" si="3"/>
        <v>0</v>
      </c>
      <c r="H21" s="21" t="str">
        <f t="shared" si="4"/>
        <v>Down</v>
      </c>
      <c r="I21" s="21">
        <v>2.8</v>
      </c>
      <c r="J21" s="21" t="s">
        <v>243</v>
      </c>
      <c r="K21" s="21">
        <v>3.9</v>
      </c>
      <c r="L21" s="21" t="str">
        <f t="shared" si="5"/>
        <v>Yes</v>
      </c>
      <c r="M21" s="17" t="str">
        <f>INDEX(Source,MATCH('Metric data value'!A21,Metric,0))</f>
        <v>Centers for Disease Control and Prevention, Behavioral Risk Factor Surveilance System, as compiled by America's Health Rankings 2013 edition</v>
      </c>
    </row>
    <row r="22" spans="1:13" s="86" customFormat="1" ht="25.5" x14ac:dyDescent="0.25">
      <c r="A22" s="37" t="s">
        <v>173</v>
      </c>
      <c r="B22" s="22">
        <v>37</v>
      </c>
      <c r="C22" s="22">
        <v>287.60000000000002</v>
      </c>
      <c r="D22" s="58" t="str">
        <f t="shared" si="1"/>
        <v>2007-2009</v>
      </c>
      <c r="E22" s="22">
        <v>276.7</v>
      </c>
      <c r="F22" s="22" t="str">
        <f t="shared" si="2"/>
        <v>2008-2010</v>
      </c>
      <c r="G22" s="65">
        <f t="shared" si="3"/>
        <v>-10.900000000000034</v>
      </c>
      <c r="H22" s="22" t="str">
        <f t="shared" si="4"/>
        <v>Down</v>
      </c>
      <c r="I22" s="22">
        <v>186.9</v>
      </c>
      <c r="J22" s="22" t="s">
        <v>241</v>
      </c>
      <c r="K22" s="22">
        <v>258.7</v>
      </c>
      <c r="L22" s="22" t="str">
        <f t="shared" si="5"/>
        <v>Yes</v>
      </c>
      <c r="M22" s="16" t="str">
        <f>INDEX(Source,MATCH('Metric data value'!A22,Metric,0))</f>
        <v>Centers for Disease Control and Prevention, Vital Statistics, as compiled by America’s Health Rankings 2013 edition</v>
      </c>
    </row>
    <row r="23" spans="1:13" ht="25.5" x14ac:dyDescent="0.25">
      <c r="A23" s="6" t="s">
        <v>180</v>
      </c>
      <c r="B23" s="21">
        <v>38</v>
      </c>
      <c r="C23" s="25">
        <v>0.11</v>
      </c>
      <c r="D23" s="59">
        <f t="shared" si="1"/>
        <v>2006</v>
      </c>
      <c r="E23" s="25">
        <v>0.13</v>
      </c>
      <c r="F23" s="21">
        <f t="shared" si="2"/>
        <v>2012</v>
      </c>
      <c r="G23" s="68">
        <f t="shared" si="3"/>
        <v>2.0000000000000004E-2</v>
      </c>
      <c r="H23" s="21" t="str">
        <f t="shared" si="4"/>
        <v>Down</v>
      </c>
      <c r="I23" s="25">
        <v>0.05</v>
      </c>
      <c r="J23" s="21" t="s">
        <v>239</v>
      </c>
      <c r="K23" s="21" t="s">
        <v>259</v>
      </c>
      <c r="L23" s="21" t="str">
        <f t="shared" si="5"/>
        <v>Yes</v>
      </c>
      <c r="M23" s="17" t="str">
        <f>INDEX(Source,MATCH('Metric data value'!A23,Metric,0))</f>
        <v>Centers for Disease Control and Prevention, Behavioral Risk Factor Surveillance System, as compiled by Commonwealth State Scorecard 2014 edition</v>
      </c>
    </row>
    <row r="24" spans="1:13" ht="25.5" x14ac:dyDescent="0.25">
      <c r="A24" s="1" t="s">
        <v>172</v>
      </c>
      <c r="B24" s="20">
        <v>47</v>
      </c>
      <c r="C24" s="150">
        <v>7.7</v>
      </c>
      <c r="D24" s="56">
        <f t="shared" ref="D24:D25" si="6">INDEX(Base_Year,MATCH(A24,Metric,0))</f>
        <v>2010</v>
      </c>
      <c r="E24" s="150">
        <v>7.9</v>
      </c>
      <c r="F24" s="20">
        <f t="shared" ref="F24:F25" si="7">INDEX(Current_Year,MATCH(A24,Metric,0))</f>
        <v>2011</v>
      </c>
      <c r="G24" s="72">
        <f t="shared" si="0"/>
        <v>0.20000000000000018</v>
      </c>
      <c r="H24" s="20" t="str">
        <f t="shared" ref="H24:H25" si="8">INDEX(Desired_Direction,MATCH(A24,Metric,0))</f>
        <v>Down</v>
      </c>
      <c r="I24" s="20">
        <v>3.75</v>
      </c>
      <c r="J24" s="20" t="s">
        <v>242</v>
      </c>
      <c r="K24" s="20">
        <v>6.1</v>
      </c>
      <c r="L24" s="20" t="str">
        <f t="shared" ref="L24:L25" si="9">INDEX(Metric_Included_in_Composite_Ranking?,MATCH(A24,Metric,0))</f>
        <v>Yes</v>
      </c>
      <c r="M24" s="19" t="str">
        <f>INDEX(Source,MATCH('Metric data value'!A24,Metric,0))</f>
        <v>Centers for Disease Control and Prevention, Vital Statistics, as compiled by America’s Health Rankings 2013 edition</v>
      </c>
    </row>
    <row r="25" spans="1:13" ht="25.5" x14ac:dyDescent="0.25">
      <c r="A25" s="6" t="s">
        <v>176</v>
      </c>
      <c r="B25" s="21">
        <v>46</v>
      </c>
      <c r="C25" s="25">
        <v>0.1</v>
      </c>
      <c r="D25" s="59">
        <f t="shared" si="6"/>
        <v>2011</v>
      </c>
      <c r="E25" s="25">
        <v>0.11700000000000001</v>
      </c>
      <c r="F25" s="21">
        <f t="shared" si="7"/>
        <v>2012</v>
      </c>
      <c r="G25" s="29">
        <f t="shared" si="0"/>
        <v>1.7000000000000001E-2</v>
      </c>
      <c r="H25" s="21" t="str">
        <f t="shared" si="8"/>
        <v>Down</v>
      </c>
      <c r="I25" s="25">
        <v>7.0000000000000007E-2</v>
      </c>
      <c r="J25" s="21" t="s">
        <v>242</v>
      </c>
      <c r="K25" s="25">
        <v>9.7000000000000003E-2</v>
      </c>
      <c r="L25" s="25" t="str">
        <f t="shared" si="9"/>
        <v>Yes</v>
      </c>
      <c r="M25" s="17" t="str">
        <f>INDEX(Source,MATCH('Metric data value'!A25,Metric,0))</f>
        <v>Centers for Disease Control and Prevention, Behavioral Risk Factor Surveilance System, as compiled by America's Health Rankings 2013 edition</v>
      </c>
    </row>
    <row r="26" spans="1:13" ht="17.25" x14ac:dyDescent="0.3">
      <c r="A26" s="5" t="s">
        <v>29</v>
      </c>
      <c r="B26" s="12"/>
      <c r="C26" s="11"/>
      <c r="D26" s="60"/>
      <c r="E26" s="11"/>
      <c r="F26" s="12"/>
      <c r="G26" s="71"/>
      <c r="H26" s="12"/>
      <c r="I26" s="12"/>
      <c r="J26" s="12"/>
      <c r="K26" s="12"/>
      <c r="L26" s="12"/>
      <c r="M26" s="18"/>
    </row>
    <row r="27" spans="1:13" x14ac:dyDescent="0.25">
      <c r="A27" s="43" t="s">
        <v>431</v>
      </c>
      <c r="B27" s="20">
        <v>37</v>
      </c>
      <c r="C27" s="20">
        <v>77.900000000000006</v>
      </c>
      <c r="D27" s="56">
        <f>INDEX(Base_Year,MATCH(A27,Metric,0))</f>
        <v>2007</v>
      </c>
      <c r="E27" s="20">
        <v>78.099999999999994</v>
      </c>
      <c r="F27" s="20">
        <f>INDEX(Current_Year,MATCH(A27,Metric,0))</f>
        <v>2009</v>
      </c>
      <c r="G27" s="33">
        <f t="shared" si="0"/>
        <v>0.19999999999998863</v>
      </c>
      <c r="H27" s="20" t="str">
        <f>INDEX(Desired_Direction,MATCH(A27,Metric,0))</f>
        <v>Up</v>
      </c>
      <c r="I27" s="20">
        <v>84.3</v>
      </c>
      <c r="J27" s="56" t="s">
        <v>246</v>
      </c>
      <c r="K27" s="20" t="s">
        <v>259</v>
      </c>
      <c r="L27" s="20" t="str">
        <f>INDEX(Metric_Included_in_Composite_Ranking?,MATCH(A27,Metric,0))</f>
        <v>No</v>
      </c>
      <c r="M27" s="19" t="str">
        <f>INDEX(Source,MATCH('Metric data value'!A27,Metric,0))</f>
        <v>Centers for Disease Control and Prevention Vital Statistics, as compiled by RWJF DataHub</v>
      </c>
    </row>
    <row r="28" spans="1:13" x14ac:dyDescent="0.25">
      <c r="A28" s="2" t="s">
        <v>432</v>
      </c>
      <c r="B28" s="21">
        <v>23</v>
      </c>
      <c r="C28" s="21">
        <v>73.400000000000006</v>
      </c>
      <c r="D28" s="59">
        <f>INDEX(Base_Year,MATCH(A28,Metric,0))</f>
        <v>2007</v>
      </c>
      <c r="E28" s="21">
        <v>73.900000000000006</v>
      </c>
      <c r="F28" s="21">
        <f>INDEX(Current_Year,MATCH(A28,Metric,0))</f>
        <v>2009</v>
      </c>
      <c r="G28" s="26">
        <f t="shared" si="0"/>
        <v>0.5</v>
      </c>
      <c r="H28" s="21" t="str">
        <f>INDEX(Desired_Direction,MATCH(A28,Metric,0))</f>
        <v>Up</v>
      </c>
      <c r="I28" s="21">
        <v>79.7</v>
      </c>
      <c r="J28" s="21" t="s">
        <v>241</v>
      </c>
      <c r="K28" s="21" t="s">
        <v>259</v>
      </c>
      <c r="L28" s="21" t="str">
        <f>INDEX(Metric_Included_in_Composite_Ranking?,MATCH(A28,Metric,0))</f>
        <v>No</v>
      </c>
      <c r="M28" s="17" t="str">
        <f>INDEX(Source,MATCH('Metric data value'!A28,Metric,0))</f>
        <v>Centers for Disease Control and Prevention Vital Statistics, as compiled by RWJF DataHub</v>
      </c>
    </row>
    <row r="29" spans="1:13" x14ac:dyDescent="0.25">
      <c r="A29" s="43" t="s">
        <v>433</v>
      </c>
      <c r="B29" s="20">
        <v>9</v>
      </c>
      <c r="C29" s="20">
        <v>83.9</v>
      </c>
      <c r="D29" s="56">
        <f>INDEX(Base_Year,MATCH(A29,Metric,0))</f>
        <v>2007</v>
      </c>
      <c r="E29" s="20">
        <v>85.3</v>
      </c>
      <c r="F29" s="20">
        <f>INDEX(Current_Year,MATCH(A29,Metric,0))</f>
        <v>2009</v>
      </c>
      <c r="G29" s="33">
        <f t="shared" si="0"/>
        <v>1.3999999999999915</v>
      </c>
      <c r="H29" s="20" t="str">
        <f>INDEX(Desired_Direction,MATCH(A29,Metric,0))</f>
        <v>Up</v>
      </c>
      <c r="I29" s="20">
        <v>88.3</v>
      </c>
      <c r="J29" s="20" t="s">
        <v>247</v>
      </c>
      <c r="K29" s="20" t="s">
        <v>259</v>
      </c>
      <c r="L29" s="20" t="str">
        <f>INDEX(Metric_Included_in_Composite_Ranking?,MATCH(A29,Metric,0))</f>
        <v>No</v>
      </c>
      <c r="M29" s="19" t="str">
        <f>INDEX(Source,MATCH('Metric data value'!A29,Metric,0))</f>
        <v>Centers for Disease Control and Prevention Vital Statistics, as compiled by RWJF DataHub</v>
      </c>
    </row>
    <row r="30" spans="1:13" x14ac:dyDescent="0.25">
      <c r="A30" s="44" t="s">
        <v>434</v>
      </c>
      <c r="B30" s="40">
        <v>17</v>
      </c>
      <c r="C30" s="40">
        <v>88.6</v>
      </c>
      <c r="D30" s="62">
        <f>INDEX(Base_Year,MATCH(A30,Metric,0))</f>
        <v>2007</v>
      </c>
      <c r="E30" s="40">
        <v>87</v>
      </c>
      <c r="F30" s="40">
        <f>INDEX(Current_Year,MATCH(A30,Metric,0))</f>
        <v>2009</v>
      </c>
      <c r="G30" s="73">
        <f t="shared" si="0"/>
        <v>-1.5999999999999943</v>
      </c>
      <c r="H30" s="40" t="str">
        <f>INDEX(Desired_Direction,MATCH(A30,Metric,0))</f>
        <v>Up</v>
      </c>
      <c r="I30" s="40">
        <v>89.4</v>
      </c>
      <c r="J30" s="40" t="s">
        <v>248</v>
      </c>
      <c r="K30" s="40" t="s">
        <v>259</v>
      </c>
      <c r="L30" s="40" t="str">
        <f>INDEX(Metric_Included_in_Composite_Ranking?,MATCH(A30,Metric,0))</f>
        <v>No</v>
      </c>
      <c r="M30" s="38" t="str">
        <f>INDEX(Source,MATCH('Metric data value'!A30,Metric,0))</f>
        <v>Centers for Disease Control and Prevention Vital Statistics, as compiled by RWJF DataHub</v>
      </c>
    </row>
    <row r="31" spans="1:13" ht="21.75" thickBot="1" x14ac:dyDescent="0.4">
      <c r="A31" s="3" t="s">
        <v>117</v>
      </c>
      <c r="B31" s="90">
        <v>40</v>
      </c>
      <c r="C31" s="10"/>
      <c r="D31" s="63"/>
      <c r="E31" s="10"/>
      <c r="F31" s="10"/>
      <c r="G31" s="10"/>
      <c r="H31" s="10"/>
      <c r="I31" s="10"/>
      <c r="J31" s="10"/>
      <c r="K31" s="10"/>
      <c r="L31" s="10"/>
      <c r="M31" s="63"/>
    </row>
    <row r="32" spans="1:13" ht="18" thickTop="1" x14ac:dyDescent="0.3">
      <c r="A32" s="5" t="s">
        <v>458</v>
      </c>
      <c r="B32" s="92">
        <v>35</v>
      </c>
      <c r="C32" s="11"/>
      <c r="D32" s="60"/>
      <c r="E32" s="11"/>
      <c r="F32" s="12"/>
      <c r="G32" s="12"/>
      <c r="H32" s="12"/>
      <c r="I32" s="12"/>
      <c r="J32" s="12"/>
      <c r="K32" s="12"/>
      <c r="L32" s="12"/>
      <c r="M32" s="18"/>
    </row>
    <row r="33" spans="1:13" ht="25.5" x14ac:dyDescent="0.25">
      <c r="A33" s="41" t="s">
        <v>34</v>
      </c>
      <c r="B33" s="39">
        <v>33</v>
      </c>
      <c r="C33" s="202">
        <v>6776</v>
      </c>
      <c r="D33" s="61">
        <f>INDEX(Base_Year,MATCH(A33,Metric,0))</f>
        <v>2008</v>
      </c>
      <c r="E33" s="202">
        <v>7076</v>
      </c>
      <c r="F33" s="39">
        <f>INDEX(Current_Year,MATCH(A33,Metric,0))</f>
        <v>2009</v>
      </c>
      <c r="G33" s="196">
        <f t="shared" si="0"/>
        <v>300</v>
      </c>
      <c r="H33" s="39" t="str">
        <f>INDEX(Desired_Direction,MATCH(A33,Metric,0))</f>
        <v>Down</v>
      </c>
      <c r="I33" s="202">
        <v>5031</v>
      </c>
      <c r="J33" s="39" t="s">
        <v>239</v>
      </c>
      <c r="K33" s="202">
        <v>6815</v>
      </c>
      <c r="L33" s="39" t="str">
        <f>INDEX(Metric_Included_in_Composite_Ranking?,MATCH(A33,Metric,0))</f>
        <v>Yes</v>
      </c>
      <c r="M33" s="42" t="str">
        <f>INDEX(Source,MATCH('Metric data value'!A33,Metric,0))</f>
        <v>Centers for Medicare &amp;Medicaid Services National Health Expenditure Data as compiled by Kaiser Family Foundation</v>
      </c>
    </row>
    <row r="34" spans="1:13" ht="25.5" x14ac:dyDescent="0.25">
      <c r="A34" s="2" t="s">
        <v>282</v>
      </c>
      <c r="B34" s="21">
        <v>34</v>
      </c>
      <c r="C34" s="25">
        <v>3.32E-2</v>
      </c>
      <c r="D34" s="59">
        <f>INDEX(Base_Year,MATCH(A34,Metric,0))</f>
        <v>2008</v>
      </c>
      <c r="E34" s="25">
        <v>4.4299999999999999E-2</v>
      </c>
      <c r="F34" s="21">
        <f>INDEX(Current_Year,MATCH(A34,Metric,0))</f>
        <v>2009</v>
      </c>
      <c r="G34" s="29">
        <f t="shared" si="0"/>
        <v>1.1099999999999999E-2</v>
      </c>
      <c r="H34" s="21" t="str">
        <f>INDEX(Desired_Direction,MATCH(A34,Metric,0))</f>
        <v>Down</v>
      </c>
      <c r="I34" s="25">
        <v>2.0299999999999999E-2</v>
      </c>
      <c r="J34" s="21" t="s">
        <v>249</v>
      </c>
      <c r="K34" s="25">
        <v>3.7900000000000003E-2</v>
      </c>
      <c r="L34" s="21" t="str">
        <f>INDEX(Metric_Included_in_Composite_Ranking?,MATCH(A34,Metric,0))</f>
        <v>Yes</v>
      </c>
      <c r="M34" s="17" t="str">
        <f>INDEX(Source,MATCH('Metric data value'!A34,Metric,0))</f>
        <v>University of Cincinnati Economics Center analysis of Centers for Medicare &amp; Medicaid Services National Health Expenditure Data</v>
      </c>
    </row>
    <row r="35" spans="1:13" ht="17.25" x14ac:dyDescent="0.3">
      <c r="A35" s="5" t="s">
        <v>459</v>
      </c>
      <c r="B35" s="92">
        <v>32</v>
      </c>
      <c r="C35" s="11"/>
      <c r="D35" s="60"/>
      <c r="E35" s="11"/>
      <c r="F35" s="12"/>
      <c r="G35" s="71"/>
      <c r="H35" s="12"/>
      <c r="I35" s="12"/>
      <c r="J35" s="12"/>
      <c r="K35" s="12"/>
      <c r="L35" s="12"/>
      <c r="M35" s="18"/>
    </row>
    <row r="36" spans="1:13" x14ac:dyDescent="0.25">
      <c r="A36" s="53" t="s">
        <v>284</v>
      </c>
      <c r="B36" s="39">
        <v>32</v>
      </c>
      <c r="C36" s="202">
        <v>5081</v>
      </c>
      <c r="D36" s="61">
        <f t="shared" ref="D36:D40" si="10">INDEX(Base_Year,MATCH(A36,Metric,0))</f>
        <v>2012</v>
      </c>
      <c r="E36" s="202">
        <v>5679</v>
      </c>
      <c r="F36" s="39">
        <f t="shared" ref="F36:F40" si="11">INDEX(Current_Year,MATCH(A36,Metric,0))</f>
        <v>2013</v>
      </c>
      <c r="G36" s="196">
        <f t="shared" si="0"/>
        <v>598</v>
      </c>
      <c r="H36" s="39" t="str">
        <f t="shared" ref="H36:H40" si="12">INDEX(Desired_Direction,MATCH(A36,Metric,0))</f>
        <v>Down</v>
      </c>
      <c r="I36" s="202">
        <v>4536</v>
      </c>
      <c r="J36" s="39" t="s">
        <v>250</v>
      </c>
      <c r="K36" s="202">
        <v>5571</v>
      </c>
      <c r="L36" s="39" t="str">
        <f t="shared" ref="L36:L40" si="13">INDEX(Metric_Included_in_Composite_Ranking?,MATCH(A36,Metric,0))</f>
        <v>Yes</v>
      </c>
      <c r="M36" s="42" t="str">
        <f>INDEX(Source,MATCH('Metric data value'!A36,Metric,0))</f>
        <v>Agency for Healthcare Research &amp; Quality Medical Expenditure Panel Survey</v>
      </c>
    </row>
    <row r="37" spans="1:13" ht="25.5" x14ac:dyDescent="0.25">
      <c r="A37" s="54" t="s">
        <v>36</v>
      </c>
      <c r="B37" s="21" t="s">
        <v>464</v>
      </c>
      <c r="C37" s="25">
        <v>0.24210000000000001</v>
      </c>
      <c r="D37" s="59">
        <f t="shared" si="10"/>
        <v>2012</v>
      </c>
      <c r="E37" s="25">
        <v>0.18540000000000001</v>
      </c>
      <c r="F37" s="21">
        <f t="shared" si="11"/>
        <v>2013</v>
      </c>
      <c r="G37" s="74">
        <f t="shared" si="0"/>
        <v>-5.67E-2</v>
      </c>
      <c r="H37" s="21" t="str">
        <f t="shared" si="12"/>
        <v>NDD</v>
      </c>
      <c r="I37" s="25" t="s">
        <v>259</v>
      </c>
      <c r="J37" s="21" t="s">
        <v>259</v>
      </c>
      <c r="K37" s="25">
        <v>0.21</v>
      </c>
      <c r="L37" s="21" t="str">
        <f t="shared" si="13"/>
        <v>No</v>
      </c>
      <c r="M37" s="17" t="str">
        <f>INDEX(Source,MATCH('Metric data value'!A37,Metric,0))</f>
        <v>Agency for Healthcare Research &amp; Quality Medical Expenditure Panel Survey</v>
      </c>
    </row>
    <row r="38" spans="1:13" s="86" customFormat="1" ht="25.5" x14ac:dyDescent="0.25">
      <c r="A38" s="82" t="s">
        <v>35</v>
      </c>
      <c r="B38" s="22" t="s">
        <v>464</v>
      </c>
      <c r="C38" s="23">
        <v>0.75790000000000002</v>
      </c>
      <c r="D38" s="58">
        <f>INDEX(Base_Year,MATCH(A38,Metric,0))</f>
        <v>2012</v>
      </c>
      <c r="E38" s="23">
        <v>0.81459999999999999</v>
      </c>
      <c r="F38" s="22">
        <f>INDEX(Current_Year,MATCH(A38,Metric,0))</f>
        <v>2013</v>
      </c>
      <c r="G38" s="125">
        <f>E38-C38</f>
        <v>5.6699999999999973E-2</v>
      </c>
      <c r="H38" s="22" t="str">
        <f>INDEX(Desired_Direction,MATCH(A38,Metric,0))</f>
        <v>NDD</v>
      </c>
      <c r="I38" s="23" t="s">
        <v>259</v>
      </c>
      <c r="J38" s="22" t="s">
        <v>259</v>
      </c>
      <c r="K38" s="23">
        <v>0.79</v>
      </c>
      <c r="L38" s="22" t="str">
        <f>INDEX(Metric_Included_in_Composite_Ranking?,MATCH(A38,Metric,0))</f>
        <v>No</v>
      </c>
      <c r="M38" s="16" t="str">
        <f>INDEX(Source,MATCH('Metric data value'!A38,Metric,0))</f>
        <v>Agency for Healthcare Research &amp; Quality Medical Expenditure Panel Survey</v>
      </c>
    </row>
    <row r="39" spans="1:13" x14ac:dyDescent="0.25">
      <c r="A39" s="54" t="s">
        <v>37</v>
      </c>
      <c r="B39" s="21">
        <v>31</v>
      </c>
      <c r="C39" s="203">
        <v>15455</v>
      </c>
      <c r="D39" s="59">
        <f t="shared" si="10"/>
        <v>2012</v>
      </c>
      <c r="E39" s="203">
        <v>15955</v>
      </c>
      <c r="F39" s="21">
        <f t="shared" si="11"/>
        <v>2013</v>
      </c>
      <c r="G39" s="197">
        <f t="shared" si="0"/>
        <v>500</v>
      </c>
      <c r="H39" s="21" t="str">
        <f t="shared" si="12"/>
        <v>Down</v>
      </c>
      <c r="I39" s="203">
        <v>13477</v>
      </c>
      <c r="J39" s="21" t="s">
        <v>251</v>
      </c>
      <c r="K39" s="203">
        <v>16029</v>
      </c>
      <c r="L39" s="21" t="str">
        <f t="shared" si="13"/>
        <v>Yes</v>
      </c>
      <c r="M39" s="17" t="str">
        <f>INDEX(Source,MATCH('Metric data value'!A39,Metric,0))</f>
        <v>Agency for Healthcare Research &amp; Quality Medical Expenditure Panel Survey</v>
      </c>
    </row>
    <row r="40" spans="1:13" s="86" customFormat="1" ht="25.5" x14ac:dyDescent="0.25">
      <c r="A40" s="82" t="s">
        <v>39</v>
      </c>
      <c r="B40" s="22" t="s">
        <v>464</v>
      </c>
      <c r="C40" s="23">
        <v>0.25090000000000001</v>
      </c>
      <c r="D40" s="58">
        <f t="shared" si="10"/>
        <v>2012</v>
      </c>
      <c r="E40" s="23">
        <v>0.2276</v>
      </c>
      <c r="F40" s="22">
        <f t="shared" si="11"/>
        <v>2013</v>
      </c>
      <c r="G40" s="125">
        <f t="shared" si="0"/>
        <v>-2.3300000000000015E-2</v>
      </c>
      <c r="H40" s="22" t="str">
        <f t="shared" si="12"/>
        <v>NDD</v>
      </c>
      <c r="I40" s="23" t="s">
        <v>259</v>
      </c>
      <c r="J40" s="22" t="s">
        <v>259</v>
      </c>
      <c r="K40" s="23">
        <v>0.27579999999999999</v>
      </c>
      <c r="L40" s="22" t="str">
        <f t="shared" si="13"/>
        <v>No</v>
      </c>
      <c r="M40" s="16" t="str">
        <f>INDEX(Source,MATCH('Metric data value'!A40,Metric,0))</f>
        <v>Agency for Healthcare Research &amp; Quality Medical Expenditure Panel Survey</v>
      </c>
    </row>
    <row r="41" spans="1:13" ht="25.5" x14ac:dyDescent="0.25">
      <c r="A41" s="54" t="s">
        <v>38</v>
      </c>
      <c r="B41" s="21" t="s">
        <v>464</v>
      </c>
      <c r="C41" s="25">
        <v>0.74909999999999999</v>
      </c>
      <c r="D41" s="59">
        <f>INDEX(Base_Year,MATCH(A41,Metric,0))</f>
        <v>2012</v>
      </c>
      <c r="E41" s="25">
        <v>0.77239999999999998</v>
      </c>
      <c r="F41" s="21">
        <f>INDEX(Current_Year,MATCH(A41,Metric,0))</f>
        <v>2013</v>
      </c>
      <c r="G41" s="74">
        <f>E41-C41</f>
        <v>2.3299999999999987E-2</v>
      </c>
      <c r="H41" s="21" t="str">
        <f>INDEX(Desired_Direction,MATCH(A41,Metric,0))</f>
        <v>NDD</v>
      </c>
      <c r="I41" s="25" t="s">
        <v>259</v>
      </c>
      <c r="J41" s="21" t="s">
        <v>259</v>
      </c>
      <c r="K41" s="25">
        <v>0.72419999999999995</v>
      </c>
      <c r="L41" s="21" t="str">
        <f>INDEX(Metric_Included_in_Composite_Ranking?,MATCH(A41,Metric,0))</f>
        <v>No</v>
      </c>
      <c r="M41" s="17" t="str">
        <f>INDEX(Source,MATCH('Metric data value'!A41,Metric,0))</f>
        <v>Agency for Healthcare Research &amp; Quality Medical Expenditure Panel Survey</v>
      </c>
    </row>
    <row r="42" spans="1:13" ht="17.25" x14ac:dyDescent="0.3">
      <c r="A42" s="5" t="s">
        <v>460</v>
      </c>
      <c r="B42" s="92">
        <v>23</v>
      </c>
      <c r="C42" s="11"/>
      <c r="D42" s="60"/>
      <c r="E42" s="11"/>
      <c r="F42" s="12"/>
      <c r="G42" s="71"/>
      <c r="H42" s="12"/>
      <c r="I42" s="12"/>
      <c r="J42" s="12"/>
      <c r="K42" s="12"/>
      <c r="L42" s="12"/>
      <c r="M42" s="18"/>
    </row>
    <row r="43" spans="1:13" ht="25.5" x14ac:dyDescent="0.25">
      <c r="A43" s="53" t="s">
        <v>289</v>
      </c>
      <c r="B43" s="39">
        <v>24</v>
      </c>
      <c r="C43" s="39" t="s">
        <v>259</v>
      </c>
      <c r="D43" s="61" t="str">
        <f>INDEX(Base_Year,MATCH(A43,Metric,0))</f>
        <v>-</v>
      </c>
      <c r="E43" s="202">
        <v>3349</v>
      </c>
      <c r="F43" s="39">
        <f>INDEX(Current_Year,MATCH(A43,Metric,0))</f>
        <v>2009</v>
      </c>
      <c r="G43" s="75" t="s">
        <v>259</v>
      </c>
      <c r="H43" s="39" t="str">
        <f>INDEX(Desired_Direction,MATCH(A43,Metric,0))</f>
        <v>Down</v>
      </c>
      <c r="I43" s="202">
        <v>1993</v>
      </c>
      <c r="J43" s="39" t="s">
        <v>245</v>
      </c>
      <c r="K43" s="39" t="s">
        <v>259</v>
      </c>
      <c r="L43" s="39" t="str">
        <f>INDEX(Metric_Included_in_Composite_Ranking?,MATCH(A43,Metric,0))</f>
        <v>Yes</v>
      </c>
      <c r="M43" s="42" t="str">
        <f>INDEX(Source,MATCH('Metric data value'!A43,Metric,0))</f>
        <v>Analysis of the Thomson Reuters MarketScan Database as compiled by the Commonwealth Fund Local Scorecard 2012 edition</v>
      </c>
    </row>
    <row r="44" spans="1:13" ht="25.5" x14ac:dyDescent="0.25">
      <c r="A44" s="54" t="s">
        <v>290</v>
      </c>
      <c r="B44" s="21">
        <v>27</v>
      </c>
      <c r="C44" s="21" t="s">
        <v>259</v>
      </c>
      <c r="D44" s="59" t="str">
        <f>INDEX(Base_Year,MATCH(A44,Metric,0))</f>
        <v>-</v>
      </c>
      <c r="E44" s="25">
        <v>0.20100000000000001</v>
      </c>
      <c r="F44" s="21" t="str">
        <f>INDEX(Current_Year,MATCH(A44,Metric,0))</f>
        <v>2011-2012</v>
      </c>
      <c r="G44" s="32" t="s">
        <v>259</v>
      </c>
      <c r="H44" s="21" t="str">
        <f>INDEX(Desired_Direction,MATCH(A44,Metric,0))</f>
        <v>Down</v>
      </c>
      <c r="I44" s="25">
        <v>0.114</v>
      </c>
      <c r="J44" s="21" t="s">
        <v>246</v>
      </c>
      <c r="K44" s="25">
        <v>0.186</v>
      </c>
      <c r="L44" s="21" t="str">
        <f>INDEX(Metric_Included_in_Composite_Ranking?,MATCH(A44,Metric,0))</f>
        <v>Yes</v>
      </c>
      <c r="M44" s="17" t="str">
        <f>INDEX(Source,MATCH('Metric data value'!A44,Metric,0))</f>
        <v>SHADAC analysis of the Annual Social &amp; Economic Supplement to the Current Population Survey as compiled by the RWJF DataHub</v>
      </c>
    </row>
    <row r="45" spans="1:13" ht="17.25" x14ac:dyDescent="0.3">
      <c r="A45" s="5" t="s">
        <v>461</v>
      </c>
      <c r="B45" s="92">
        <v>49</v>
      </c>
      <c r="C45" s="11"/>
      <c r="D45" s="60"/>
      <c r="E45" s="11"/>
      <c r="F45" s="12"/>
      <c r="G45" s="71"/>
      <c r="H45" s="12"/>
      <c r="I45" s="12"/>
      <c r="J45" s="12"/>
      <c r="K45" s="12"/>
      <c r="L45" s="12"/>
      <c r="M45" s="18"/>
    </row>
    <row r="46" spans="1:13" ht="25.5" x14ac:dyDescent="0.25">
      <c r="A46" s="55" t="s">
        <v>40</v>
      </c>
      <c r="B46" s="20">
        <v>36</v>
      </c>
      <c r="C46" s="210">
        <v>9788</v>
      </c>
      <c r="D46" s="56">
        <f>INDEX(Base_Year,MATCH(A46,Metric,0))</f>
        <v>2008</v>
      </c>
      <c r="E46" s="210">
        <v>10300</v>
      </c>
      <c r="F46" s="20">
        <f>INDEX(Current_Year,MATCH(A46,Metric,0))</f>
        <v>2009</v>
      </c>
      <c r="G46" s="198">
        <f t="shared" si="0"/>
        <v>512</v>
      </c>
      <c r="H46" s="20" t="str">
        <f>INDEX(Desired_Direction,MATCH(A46,Metric,0))</f>
        <v>Down</v>
      </c>
      <c r="I46" s="210">
        <v>7576</v>
      </c>
      <c r="J46" s="20" t="s">
        <v>253</v>
      </c>
      <c r="K46" s="210">
        <v>10365</v>
      </c>
      <c r="L46" s="20" t="str">
        <f>INDEX(Metric_Included_in_Composite_Ranking?,MATCH(A46,Metric,0))</f>
        <v>Yes</v>
      </c>
      <c r="M46" s="19" t="str">
        <f>INDEX(Source,MATCH('Metric data value'!A46,Metric,0))</f>
        <v>Centers for Medicare &amp; Medicaid Services Health Expenditures by State of Residence Data as compiled by the Kaiser Family Foundation</v>
      </c>
    </row>
    <row r="47" spans="1:13" ht="25.5" x14ac:dyDescent="0.25">
      <c r="A47" s="54" t="s">
        <v>292</v>
      </c>
      <c r="B47" s="21">
        <v>45</v>
      </c>
      <c r="C47" s="25">
        <v>0.06</v>
      </c>
      <c r="D47" s="59">
        <f>INDEX(Base_Year,MATCH(A47,Metric,0))</f>
        <v>2008</v>
      </c>
      <c r="E47" s="25">
        <v>5.1999999999999998E-2</v>
      </c>
      <c r="F47" s="21">
        <f>INDEX(Current_Year,MATCH(A47,Metric,0))</f>
        <v>2009</v>
      </c>
      <c r="G47" s="30">
        <f t="shared" si="0"/>
        <v>-8.0000000000000002E-3</v>
      </c>
      <c r="H47" s="21" t="str">
        <f>INDEX(Desired_Direction,MATCH(A47,Metric,0))</f>
        <v>Down</v>
      </c>
      <c r="I47" s="25">
        <v>1.389E-2</v>
      </c>
      <c r="J47" s="21" t="s">
        <v>243</v>
      </c>
      <c r="K47" s="25">
        <v>4.3810000000000002E-2</v>
      </c>
      <c r="L47" s="21" t="str">
        <f>INDEX(Metric_Included_in_Composite_Ranking?,MATCH(A47,Metric,0))</f>
        <v>Yes</v>
      </c>
      <c r="M47" s="17" t="str">
        <f>INDEX(Source,MATCH('Metric data value'!A47,Metric,0))</f>
        <v>University of Cincinnati Economics Center analysis of Centers for Medicare &amp;Medicaid Services National Health Expenditure Data</v>
      </c>
    </row>
    <row r="48" spans="1:13" ht="17.25" x14ac:dyDescent="0.3">
      <c r="A48" s="5" t="s">
        <v>462</v>
      </c>
      <c r="B48" s="92">
        <v>30</v>
      </c>
      <c r="C48" s="11"/>
      <c r="D48" s="60"/>
      <c r="E48" s="11"/>
      <c r="F48" s="12"/>
      <c r="G48" s="71"/>
      <c r="H48" s="12"/>
      <c r="I48" s="12"/>
      <c r="J48" s="12"/>
      <c r="K48" s="12"/>
      <c r="L48" s="12"/>
      <c r="M48" s="18"/>
    </row>
    <row r="49" spans="1:13" ht="25.5" x14ac:dyDescent="0.25">
      <c r="A49" s="53" t="s">
        <v>41</v>
      </c>
      <c r="B49" s="39">
        <v>37</v>
      </c>
      <c r="C49" s="211">
        <v>6116</v>
      </c>
      <c r="D49" s="61" t="str">
        <f>INDEX(Base_Year,MATCH(A49,Metric,0))</f>
        <v>FY 2009</v>
      </c>
      <c r="E49" s="211">
        <v>6272</v>
      </c>
      <c r="F49" s="39" t="str">
        <f>INDEX(Current_Year,MATCH(A49,Metric,0))</f>
        <v>FY 2010</v>
      </c>
      <c r="G49" s="199">
        <f t="shared" si="0"/>
        <v>156</v>
      </c>
      <c r="H49" s="39" t="str">
        <f>INDEX(Desired_Direction,MATCH(A49,Metric,0))</f>
        <v>NDD</v>
      </c>
      <c r="I49" s="23" t="s">
        <v>259</v>
      </c>
      <c r="J49" s="206" t="s">
        <v>259</v>
      </c>
      <c r="K49" s="211">
        <v>5560</v>
      </c>
      <c r="L49" s="39" t="str">
        <f>INDEX(Metric_Included_in_Composite_Ranking?,MATCH(A49,Metric,0))</f>
        <v>No</v>
      </c>
      <c r="M49" s="42" t="str">
        <f>INDEX(Source,MATCH('Metric data value'!A49,Metric,0))</f>
        <v>Kaiser Commission on Medicaid and the Uninsured and Urban Institute estimates of Medicaid Statistical Information Statistics and CMS-64 reports as compiled by the RWJF DataHub</v>
      </c>
    </row>
    <row r="50" spans="1:13" ht="25.5" x14ac:dyDescent="0.25">
      <c r="A50" s="54" t="s">
        <v>42</v>
      </c>
      <c r="B50" s="21">
        <v>45</v>
      </c>
      <c r="C50" s="212">
        <v>18900</v>
      </c>
      <c r="D50" s="59" t="str">
        <f>INDEX(Base_Year,MATCH(A50,Metric,0))</f>
        <v>FY 2009</v>
      </c>
      <c r="E50" s="212">
        <v>20140</v>
      </c>
      <c r="F50" s="21" t="str">
        <f>INDEX(Current_Year,MATCH(A50,Metric,0))</f>
        <v>FY 2010</v>
      </c>
      <c r="G50" s="200">
        <f t="shared" si="0"/>
        <v>1240</v>
      </c>
      <c r="H50" s="21" t="str">
        <f>INDEX(Desired_Direction,MATCH(A50,Metric,0))</f>
        <v>NDD</v>
      </c>
      <c r="I50" s="25" t="s">
        <v>259</v>
      </c>
      <c r="J50" s="21" t="s">
        <v>259</v>
      </c>
      <c r="K50" s="212">
        <v>12958</v>
      </c>
      <c r="L50" s="21" t="str">
        <f>INDEX(Metric_Included_in_Composite_Ranking?,MATCH(A50,Metric,0))</f>
        <v>No</v>
      </c>
      <c r="M50" s="17" t="str">
        <f>INDEX(Source,MATCH('Metric data value'!A50,Metric,0))</f>
        <v>Kaiser Commission on Medicaid and the Uninsured and Urban Institute estimates of Medicaid Statistical Information Statistics and CMS-64 reports as compiled by the RWJF DataHub</v>
      </c>
    </row>
    <row r="51" spans="1:13" ht="25.5" x14ac:dyDescent="0.25">
      <c r="A51" s="55" t="s">
        <v>296</v>
      </c>
      <c r="B51" s="20">
        <v>33</v>
      </c>
      <c r="C51" s="213">
        <v>16501</v>
      </c>
      <c r="D51" s="56" t="str">
        <f>INDEX(Base_Year,MATCH(A51,Metric,0))</f>
        <v>FY 2009</v>
      </c>
      <c r="E51" s="213">
        <v>17134</v>
      </c>
      <c r="F51" s="20" t="str">
        <f>INDEX(Current_Year,MATCH(A51,Metric,0))</f>
        <v>FY 2010</v>
      </c>
      <c r="G51" s="201">
        <f t="shared" si="0"/>
        <v>633</v>
      </c>
      <c r="H51" s="20" t="str">
        <f>INDEX(Desired_Direction,MATCH(A51,Metric,0))</f>
        <v>NDD</v>
      </c>
      <c r="I51" s="23" t="s">
        <v>259</v>
      </c>
      <c r="J51" s="22" t="s">
        <v>259</v>
      </c>
      <c r="K51" s="213">
        <v>16182</v>
      </c>
      <c r="L51" s="20" t="str">
        <f>INDEX(Metric_Included_in_Composite_Ranking?,MATCH(A51,Metric,0))</f>
        <v>No</v>
      </c>
      <c r="M51" s="19" t="str">
        <f>INDEX(Source,MATCH('Metric data value'!A51,Metric,0))</f>
        <v>Kaiser Commission on Medicaid and the Uninsured and Urban Institute estimates of Medicaid Statistical Information Statistics and CMS-64 reports as compiled by the RWJF DataHub</v>
      </c>
    </row>
    <row r="52" spans="1:13" ht="25.5" x14ac:dyDescent="0.25">
      <c r="A52" s="54" t="s">
        <v>43</v>
      </c>
      <c r="B52" s="21">
        <v>26</v>
      </c>
      <c r="C52" s="212">
        <v>3315</v>
      </c>
      <c r="D52" s="59" t="str">
        <f>INDEX(Base_Year,MATCH(A52,Metric,0))</f>
        <v>FY 2009</v>
      </c>
      <c r="E52" s="212">
        <v>3631</v>
      </c>
      <c r="F52" s="21" t="str">
        <f>INDEX(Current_Year,MATCH(A52,Metric,0))</f>
        <v>FY 2010</v>
      </c>
      <c r="G52" s="200">
        <f t="shared" si="0"/>
        <v>316</v>
      </c>
      <c r="H52" s="21" t="str">
        <f>INDEX(Desired_Direction,MATCH(A52,Metric,0))</f>
        <v>NDD</v>
      </c>
      <c r="I52" s="25" t="s">
        <v>259</v>
      </c>
      <c r="J52" s="21" t="s">
        <v>259</v>
      </c>
      <c r="K52" s="212">
        <v>3025</v>
      </c>
      <c r="L52" s="21" t="str">
        <f>INDEX(Metric_Included_in_Composite_Ranking?,MATCH(A52,Metric,0))</f>
        <v>No</v>
      </c>
      <c r="M52" s="17" t="str">
        <f>INDEX(Source,MATCH('Metric data value'!A52,Metric,0))</f>
        <v>Kaiser Commission on Medicaid and the Uninsured and Urban Institute estimates of Medicaid Statistical Information Statistics and CMS-64 reports as compiled by the RWJF DataHub</v>
      </c>
    </row>
    <row r="53" spans="1:13" ht="25.5" x14ac:dyDescent="0.25">
      <c r="A53" s="55" t="s">
        <v>44</v>
      </c>
      <c r="B53" s="20">
        <v>6</v>
      </c>
      <c r="C53" s="213">
        <v>1838</v>
      </c>
      <c r="D53" s="56" t="str">
        <f>INDEX(Base_Year,MATCH(A53,Metric,0))</f>
        <v>FY 2009</v>
      </c>
      <c r="E53" s="213">
        <v>1748</v>
      </c>
      <c r="F53" s="20" t="str">
        <f>INDEX(Current_Year,MATCH(A53,Metric,0))</f>
        <v>FY 2010</v>
      </c>
      <c r="G53" s="215">
        <f t="shared" si="0"/>
        <v>-90</v>
      </c>
      <c r="H53" s="20" t="str">
        <f>INDEX(Desired_Direction,MATCH(A53,Metric,0))</f>
        <v>NDD</v>
      </c>
      <c r="I53" s="23" t="s">
        <v>259</v>
      </c>
      <c r="J53" s="22" t="s">
        <v>259</v>
      </c>
      <c r="K53" s="213">
        <v>2359</v>
      </c>
      <c r="L53" s="20" t="str">
        <f>INDEX(Metric_Included_in_Composite_Ranking?,MATCH(A53,Metric,0))</f>
        <v>No</v>
      </c>
      <c r="M53" s="19" t="str">
        <f>INDEX(Source,MATCH('Metric data value'!A53,Metric,0))</f>
        <v>Kaiser Commission on Medicaid and the Uninsured and Urban Institute estimates of Medicaid Statistical Information Statistics and CMS-64 reports as compiled by the RWJF DataHub</v>
      </c>
    </row>
    <row r="54" spans="1:13" ht="17.25" x14ac:dyDescent="0.3">
      <c r="A54" s="5" t="s">
        <v>463</v>
      </c>
      <c r="B54" s="12"/>
      <c r="C54" s="11"/>
      <c r="D54" s="60"/>
      <c r="E54" s="11"/>
      <c r="F54" s="12"/>
      <c r="G54" s="76"/>
      <c r="H54" s="12"/>
      <c r="I54" s="12"/>
      <c r="J54" s="12"/>
      <c r="K54" s="214"/>
      <c r="L54" s="12"/>
      <c r="M54" s="18"/>
    </row>
    <row r="55" spans="1:13" x14ac:dyDescent="0.25">
      <c r="A55" s="55" t="s">
        <v>45</v>
      </c>
      <c r="B55" s="20">
        <v>24</v>
      </c>
      <c r="C55" s="213">
        <v>32</v>
      </c>
      <c r="D55" s="56">
        <f>INDEX(Base_Year,MATCH(A55,Metric,0))</f>
        <v>2010</v>
      </c>
      <c r="E55" s="213">
        <v>31</v>
      </c>
      <c r="F55" s="20">
        <f>INDEX(Current_Year,MATCH(A55,Metric,0))</f>
        <v>2013</v>
      </c>
      <c r="G55" s="213">
        <v>-1</v>
      </c>
      <c r="H55" s="20" t="str">
        <f>INDEX(Desired_Direction,MATCH(A55,Metric,0))</f>
        <v>NDD</v>
      </c>
      <c r="I55" s="23" t="s">
        <v>259</v>
      </c>
      <c r="J55" s="22" t="s">
        <v>259</v>
      </c>
      <c r="K55" s="213">
        <v>43</v>
      </c>
      <c r="L55" s="20" t="str">
        <f>INDEX(Metric_Included_in_Composite_Ranking?,MATCH(A55,Metric,0))</f>
        <v>No</v>
      </c>
      <c r="M55" s="19" t="str">
        <f>INDEX(Source,MATCH('Metric data value'!A55,Metric,0))</f>
        <v>National Association of County &amp; City Health Officials</v>
      </c>
    </row>
    <row r="56" spans="1:13" ht="25.5" x14ac:dyDescent="0.25">
      <c r="A56" s="54" t="s">
        <v>46</v>
      </c>
      <c r="B56" s="21">
        <v>43</v>
      </c>
      <c r="C56" s="212">
        <v>14</v>
      </c>
      <c r="D56" s="59" t="str">
        <f>INDEX(Base_Year,MATCH(A56,Metric,0))</f>
        <v>FY 2011-2012</v>
      </c>
      <c r="E56" s="212">
        <v>14</v>
      </c>
      <c r="F56" s="21" t="str">
        <f>INDEX(Current_Year,MATCH(A56,Metric,0))</f>
        <v>FY 2012-2013</v>
      </c>
      <c r="G56" s="205">
        <f t="shared" si="0"/>
        <v>0</v>
      </c>
      <c r="H56" s="21" t="str">
        <f>INDEX(Desired_Direction,MATCH(A56,Metric,0))</f>
        <v>NDD</v>
      </c>
      <c r="I56" s="25" t="s">
        <v>259</v>
      </c>
      <c r="J56" s="21" t="s">
        <v>259</v>
      </c>
      <c r="K56" s="212">
        <v>38</v>
      </c>
      <c r="L56" s="21" t="str">
        <f>INDEX(Metric_Included_in_Composite_Ranking?,MATCH(A56,Metric,0))</f>
        <v>No</v>
      </c>
      <c r="M56" s="17" t="str">
        <f>INDEX(Source,MATCH('Metric data value'!A56,Metric,0))</f>
        <v>Trust for America’s Health as compiled by the RWJF DataHub</v>
      </c>
    </row>
    <row r="57" spans="1:13" ht="25.5" x14ac:dyDescent="0.25">
      <c r="A57" s="55" t="s">
        <v>302</v>
      </c>
      <c r="B57" s="20">
        <v>39</v>
      </c>
      <c r="C57" s="213">
        <v>74</v>
      </c>
      <c r="D57" s="56" t="str">
        <f>INDEX(Base_Year,MATCH(A57,Metric,0))</f>
        <v>FY 2009</v>
      </c>
      <c r="E57" s="213">
        <v>73</v>
      </c>
      <c r="F57" s="20" t="str">
        <f>INDEX(Current_Year,MATCH(A57,Metric,0))</f>
        <v>FY 2010</v>
      </c>
      <c r="G57" s="213">
        <v>-1</v>
      </c>
      <c r="H57" s="20" t="str">
        <f>INDEX(Desired_Direction,MATCH(A57,Metric,0))</f>
        <v>NDD</v>
      </c>
      <c r="I57" s="23" t="s">
        <v>259</v>
      </c>
      <c r="J57" s="22" t="s">
        <v>259</v>
      </c>
      <c r="K57" s="213">
        <v>121</v>
      </c>
      <c r="L57" s="20" t="str">
        <f>INDEX(Metric_Included_in_Composite_Ranking?,MATCH(A57,Metric,0))</f>
        <v>No</v>
      </c>
      <c r="M57" s="19" t="str">
        <f>INDEX(Source,MATCH('Metric data value'!A57,Metric,0))</f>
        <v>National Association of State Mental Health Program Directors Research Institute, Inc as compiled by Kaiser Family Foundation</v>
      </c>
    </row>
    <row r="58" spans="1:13" ht="21.75" thickBot="1" x14ac:dyDescent="0.4">
      <c r="A58" s="3" t="s">
        <v>20</v>
      </c>
      <c r="B58" s="90">
        <v>25</v>
      </c>
      <c r="C58" s="10"/>
      <c r="D58" s="63"/>
      <c r="E58" s="10"/>
      <c r="F58" s="10"/>
      <c r="G58" s="10"/>
      <c r="H58" s="10"/>
      <c r="I58" s="10"/>
      <c r="J58" s="10"/>
      <c r="K58" s="10"/>
      <c r="L58" s="10"/>
      <c r="M58" s="63"/>
    </row>
    <row r="59" spans="1:13" ht="18" thickTop="1" x14ac:dyDescent="0.3">
      <c r="A59" s="5" t="s">
        <v>30</v>
      </c>
      <c r="B59" s="92">
        <v>15</v>
      </c>
      <c r="C59" s="11"/>
      <c r="D59" s="60"/>
      <c r="E59" s="11"/>
      <c r="F59" s="12"/>
      <c r="G59" s="12"/>
      <c r="H59" s="12"/>
      <c r="I59" s="12"/>
      <c r="J59" s="12"/>
      <c r="K59" s="12"/>
      <c r="L59" s="12"/>
      <c r="M59" s="18"/>
    </row>
    <row r="60" spans="1:13" x14ac:dyDescent="0.25">
      <c r="A60" s="55" t="s">
        <v>65</v>
      </c>
      <c r="B60" s="20">
        <v>15</v>
      </c>
      <c r="C60" s="36">
        <v>0.16300000000000001</v>
      </c>
      <c r="D60" s="56">
        <f>INDEX(Base_Year,MATCH(A60,Metric,0))</f>
        <v>2012</v>
      </c>
      <c r="E60" s="36">
        <v>0.157</v>
      </c>
      <c r="F60" s="20">
        <f>INDEX(Current_Year,MATCH(A60,Metric,0))</f>
        <v>2013</v>
      </c>
      <c r="G60" s="87">
        <f>E60-C60</f>
        <v>-6.0000000000000053E-3</v>
      </c>
      <c r="H60" s="20" t="str">
        <f>INDEX(Desired_Direction,MATCH(A60,Metric,0))</f>
        <v>Down</v>
      </c>
      <c r="I60" s="36">
        <v>5.1999999999999998E-2</v>
      </c>
      <c r="J60" s="20" t="s">
        <v>258</v>
      </c>
      <c r="K60" s="20" t="s">
        <v>259</v>
      </c>
      <c r="L60" s="20" t="str">
        <f>INDEX(Metric_Included_in_Composite_Ranking?,MATCH(A60,Metric,0))</f>
        <v>Yes</v>
      </c>
      <c r="M60" s="19" t="str">
        <f>INDEX(Source,MATCH('Metric data value'!A60,Metric,0))</f>
        <v>US Census Bureau American Community Survey</v>
      </c>
    </row>
    <row r="61" spans="1:13" x14ac:dyDescent="0.25">
      <c r="A61" s="54" t="s">
        <v>66</v>
      </c>
      <c r="B61" s="21">
        <v>15</v>
      </c>
      <c r="C61" s="27">
        <v>5.2999999999999999E-2</v>
      </c>
      <c r="D61" s="59">
        <f>INDEX(Base_Year,MATCH(A61,Metric,0))</f>
        <v>2012</v>
      </c>
      <c r="E61" s="27">
        <v>5.2999999999999999E-2</v>
      </c>
      <c r="F61" s="21">
        <f>INDEX(Current_Year,MATCH(A61,Metric,0))</f>
        <v>2013</v>
      </c>
      <c r="G61" s="152">
        <f>E61-C61</f>
        <v>0</v>
      </c>
      <c r="H61" s="21" t="str">
        <f>INDEX(Desired_Direction,MATCH(A61,Metric,0))</f>
        <v>Down</v>
      </c>
      <c r="I61" s="27">
        <v>1.4999999999999999E-2</v>
      </c>
      <c r="J61" s="21" t="s">
        <v>258</v>
      </c>
      <c r="K61" s="21" t="s">
        <v>259</v>
      </c>
      <c r="L61" s="21" t="str">
        <f>INDEX(Metric_Included_in_Composite_Ranking?,MATCH(A61,Metric,0))</f>
        <v>Yes</v>
      </c>
      <c r="M61" s="17" t="str">
        <f>INDEX(Source,MATCH('Metric data value'!A61,Metric,0))</f>
        <v>US Census Bureau American Community Survey</v>
      </c>
    </row>
    <row r="62" spans="1:13" s="86" customFormat="1" ht="38.25" x14ac:dyDescent="0.25">
      <c r="A62" s="82" t="s">
        <v>435</v>
      </c>
      <c r="B62" s="22">
        <v>11</v>
      </c>
      <c r="C62" s="23">
        <v>0.88549999999999995</v>
      </c>
      <c r="D62" s="58" t="str">
        <f>INDEX(Base_Year,MATCH(A62,Metric,0))</f>
        <v>2010-2011</v>
      </c>
      <c r="E62" s="23">
        <v>0.86750000000000005</v>
      </c>
      <c r="F62" s="22" t="str">
        <f>INDEX(Current_Year,MATCH(A62,Metric,0))</f>
        <v>2012-2013</v>
      </c>
      <c r="G62" s="83">
        <f>E62-C62</f>
        <v>-1.7999999999999905E-2</v>
      </c>
      <c r="H62" s="22" t="str">
        <f>INDEX(Desired_Direction,MATCH(A62,Metric,0))</f>
        <v>Up</v>
      </c>
      <c r="I62" s="24">
        <v>0.96699999999999997</v>
      </c>
      <c r="J62" s="22" t="s">
        <v>245</v>
      </c>
      <c r="K62" s="24">
        <v>0.84799999999999998</v>
      </c>
      <c r="L62" s="22" t="str">
        <f>INDEX(Metric_Included_in_Composite_Ranking?,MATCH(A62,Metric,0))</f>
        <v>Yes</v>
      </c>
      <c r="M62" s="16" t="str">
        <f>INDEX(Source,MATCH('Metric data value'!A62,Metric,0))</f>
        <v>Medical Expenditure Panel Survey - Insurance Component (MEPS-IC), Agency for Healthcare Research and Quality (AHRQ), Center for Financing, Access and Cost Trends (CFACT) as compiled by the RWJF DataHub</v>
      </c>
    </row>
    <row r="63" spans="1:13" s="86" customFormat="1" ht="38.25" x14ac:dyDescent="0.25">
      <c r="A63" s="54" t="s">
        <v>68</v>
      </c>
      <c r="B63" s="21">
        <v>18</v>
      </c>
      <c r="C63" s="27">
        <v>0.12</v>
      </c>
      <c r="D63" s="59">
        <f>INDEX(Base_Year,MATCH(A63,Metric,0))</f>
        <v>2007</v>
      </c>
      <c r="E63" s="27">
        <v>0.14000000000000001</v>
      </c>
      <c r="F63" s="21">
        <f>INDEX(Current_Year,MATCH(A63,Metric,0))</f>
        <v>2012</v>
      </c>
      <c r="G63" s="29">
        <f>E63-C63</f>
        <v>2.0000000000000018E-2</v>
      </c>
      <c r="H63" s="21" t="str">
        <f>INDEX(Desired_Direction,MATCH(A63,Metric,0))</f>
        <v>Down</v>
      </c>
      <c r="I63" s="27">
        <v>0.09</v>
      </c>
      <c r="J63" s="59" t="s">
        <v>400</v>
      </c>
      <c r="K63" s="21" t="s">
        <v>259</v>
      </c>
      <c r="L63" s="21" t="str">
        <f>INDEX(Metric_Included_in_Composite_Ranking?,MATCH(A63,Metric,0))</f>
        <v>Yes</v>
      </c>
      <c r="M63" s="17" t="str">
        <f>INDEX(Source,MATCH('Metric data value'!A63,Metric,0))</f>
        <v>Behavioral Risk Factor Surveillance System as analyzed and compiled by Commonwealth Fund State Scorecard on Healthcare System Performance 2014 edition</v>
      </c>
    </row>
    <row r="64" spans="1:13" s="86" customFormat="1" x14ac:dyDescent="0.25">
      <c r="A64" s="82" t="s">
        <v>67</v>
      </c>
      <c r="B64" s="22" t="s">
        <v>259</v>
      </c>
      <c r="C64" s="22" t="s">
        <v>259</v>
      </c>
      <c r="D64" s="58" t="str">
        <f>INDEX(Base_Year,MATCH(A64,Metric,0))</f>
        <v>-</v>
      </c>
      <c r="E64" s="22" t="s">
        <v>259</v>
      </c>
      <c r="F64" s="22" t="str">
        <f>INDEX(Current_Year,MATCH(A64,Metric,0))</f>
        <v>-</v>
      </c>
      <c r="G64" s="22" t="s">
        <v>259</v>
      </c>
      <c r="H64" s="22" t="str">
        <f>INDEX(Desired_Direction,MATCH(A64,Metric,0))</f>
        <v>Down</v>
      </c>
      <c r="I64" s="24" t="s">
        <v>259</v>
      </c>
      <c r="J64" s="22" t="s">
        <v>259</v>
      </c>
      <c r="K64" s="22" t="s">
        <v>259</v>
      </c>
      <c r="L64" s="22" t="str">
        <f>INDEX(Metric_Included_in_Composite_Ranking?,MATCH(A64,Metric,0))</f>
        <v>No</v>
      </c>
      <c r="M64" s="16" t="s">
        <v>311</v>
      </c>
    </row>
    <row r="65" spans="1:13" ht="17.25" x14ac:dyDescent="0.3">
      <c r="A65" s="5" t="s">
        <v>31</v>
      </c>
      <c r="B65" s="92">
        <v>20</v>
      </c>
      <c r="C65" s="11"/>
      <c r="D65" s="60"/>
      <c r="E65" s="11"/>
      <c r="F65" s="12"/>
      <c r="G65" s="12"/>
      <c r="H65" s="12"/>
      <c r="I65" s="12"/>
      <c r="J65" s="12"/>
      <c r="K65" s="12"/>
      <c r="L65" s="12"/>
      <c r="M65" s="18"/>
    </row>
    <row r="66" spans="1:13" ht="25.5" x14ac:dyDescent="0.25">
      <c r="A66" s="55" t="s">
        <v>69</v>
      </c>
      <c r="B66" s="20">
        <v>19</v>
      </c>
      <c r="C66" s="36">
        <v>0.15</v>
      </c>
      <c r="D66" s="56">
        <f>INDEX(Base_Year,MATCH(A66,Metric,0))</f>
        <v>2007</v>
      </c>
      <c r="E66" s="36">
        <v>0.19</v>
      </c>
      <c r="F66" s="20">
        <f>INDEX(Current_Year,MATCH(A66,Metric,0))</f>
        <v>2012</v>
      </c>
      <c r="G66" s="78">
        <f>E66-C66</f>
        <v>4.0000000000000008E-2</v>
      </c>
      <c r="H66" s="20" t="str">
        <f>INDEX(Desired_Direction,MATCH(A66,Metric,0))</f>
        <v>Down</v>
      </c>
      <c r="I66" s="36">
        <v>0.11</v>
      </c>
      <c r="J66" s="20" t="s">
        <v>258</v>
      </c>
      <c r="K66" s="36">
        <v>0.22</v>
      </c>
      <c r="L66" s="20" t="str">
        <f>INDEX(Metric_Included_in_Composite_Ranking?,MATCH(A66,Metric,0))</f>
        <v>Yes</v>
      </c>
      <c r="M66" s="19" t="str">
        <f>INDEX(Source,MATCH('Metric data value'!A66,Metric,0))</f>
        <v>University of Cincinnati Economics Center analysis of the Commonwealth Fund State Scorecard on Healthcare System Performance, 2014 data</v>
      </c>
    </row>
    <row r="67" spans="1:13" ht="25.5" x14ac:dyDescent="0.25">
      <c r="A67" s="54" t="s">
        <v>70</v>
      </c>
      <c r="B67" s="21">
        <v>20</v>
      </c>
      <c r="C67" s="27">
        <v>0.14000000000000001</v>
      </c>
      <c r="D67" s="59">
        <f>INDEX(Base_Year,MATCH(A67,Metric,0))</f>
        <v>2007</v>
      </c>
      <c r="E67" s="27">
        <v>0.13</v>
      </c>
      <c r="F67" s="21">
        <f>INDEX(Current_Year,MATCH(A67,Metric,0))</f>
        <v>2012</v>
      </c>
      <c r="G67" s="30">
        <f>E67-C67</f>
        <v>-1.0000000000000009E-2</v>
      </c>
      <c r="H67" s="21" t="str">
        <f>INDEX(Desired_Direction,MATCH(A67,Metric,0))</f>
        <v>Down</v>
      </c>
      <c r="I67" s="27">
        <v>0.06</v>
      </c>
      <c r="J67" s="21" t="s">
        <v>258</v>
      </c>
      <c r="K67" s="21" t="s">
        <v>259</v>
      </c>
      <c r="L67" s="21" t="str">
        <f>INDEX(Metric_Included_in_Composite_Ranking?,MATCH(A67,Metric,0))</f>
        <v>Yes</v>
      </c>
      <c r="M67" s="17" t="str">
        <f>INDEX(Source,MATCH('Metric data value'!A67,Metric,0))</f>
        <v>Behavioral Risk Factor Surveillance System as analyzed and compiled by Commonwealth Fund State Scorecard on Health System Performance 2014 edition</v>
      </c>
    </row>
    <row r="68" spans="1:13" ht="25.5" x14ac:dyDescent="0.25">
      <c r="A68" s="55" t="s">
        <v>314</v>
      </c>
      <c r="B68" s="20">
        <v>24</v>
      </c>
      <c r="C68" s="36">
        <v>0.66200000000000003</v>
      </c>
      <c r="D68" s="56">
        <f>INDEX(Base_Year,MATCH(A68,Metric,0))</f>
        <v>2007</v>
      </c>
      <c r="E68" s="36">
        <v>0.56999999999999995</v>
      </c>
      <c r="F68" s="20" t="str">
        <f>INDEX(Current_Year,MATCH(A68,Metric,0))</f>
        <v>2011-2012</v>
      </c>
      <c r="G68" s="78">
        <f>E68-C68</f>
        <v>-9.2000000000000082E-2</v>
      </c>
      <c r="H68" s="20" t="str">
        <f>INDEX(Desired_Direction,MATCH(A68,Metric,0))</f>
        <v>Up</v>
      </c>
      <c r="I68" s="36">
        <v>0.69</v>
      </c>
      <c r="J68" s="20" t="s">
        <v>244</v>
      </c>
      <c r="K68" s="88" t="s">
        <v>259</v>
      </c>
      <c r="L68" s="20" t="str">
        <f>INDEX(Metric_Included_in_Composite_Ranking?,MATCH(A68,Metric,0))</f>
        <v>Yes</v>
      </c>
      <c r="M68" s="19" t="str">
        <f>INDEX(Source,MATCH('Metric data value'!A68,Metric,0))</f>
        <v>National Survey on Children’s Health as analyzed and compiled by the Commonwealth Fund State Scorecard on Healthcare System Performance 2014 edition</v>
      </c>
    </row>
    <row r="69" spans="1:13" ht="17.25" x14ac:dyDescent="0.3">
      <c r="A69" s="5" t="s">
        <v>26</v>
      </c>
      <c r="B69" s="92">
        <v>42</v>
      </c>
      <c r="C69" s="11"/>
      <c r="D69" s="60"/>
      <c r="E69" s="11"/>
      <c r="F69" s="12"/>
      <c r="G69" s="12"/>
      <c r="H69" s="12"/>
      <c r="I69" s="12"/>
      <c r="J69" s="12"/>
      <c r="K69" s="12"/>
      <c r="L69" s="12"/>
      <c r="M69" s="18"/>
    </row>
    <row r="70" spans="1:13" ht="25.5" x14ac:dyDescent="0.25">
      <c r="A70" s="55" t="s">
        <v>315</v>
      </c>
      <c r="B70" s="20">
        <v>32</v>
      </c>
      <c r="C70" s="20" t="s">
        <v>259</v>
      </c>
      <c r="D70" s="56" t="str">
        <f>INDEX(Base_Year,MATCH(A70,Metric,0))</f>
        <v>-</v>
      </c>
      <c r="E70" s="36">
        <v>0.217</v>
      </c>
      <c r="F70" s="20" t="str">
        <f>INDEX(Current_Year,MATCH(A70,Metric,0))</f>
        <v>2010-2012</v>
      </c>
      <c r="G70" s="20" t="s">
        <v>259</v>
      </c>
      <c r="H70" s="20" t="str">
        <f>INDEX(Desired_Direction,MATCH(A70,Metric,0))</f>
        <v>Down</v>
      </c>
      <c r="I70" s="36">
        <v>0.111</v>
      </c>
      <c r="J70" s="20" t="s">
        <v>245</v>
      </c>
      <c r="K70" s="36">
        <v>0.20799999999999999</v>
      </c>
      <c r="L70" s="20" t="str">
        <f>INDEX(Metric_Included_in_Composite_Ranking?,MATCH(A70,Metric,0))</f>
        <v>Yes</v>
      </c>
      <c r="M70" s="19" t="str">
        <f>INDEX(Source,MATCH('Metric data value'!A70,Metric,0))</f>
        <v>SAMHSA, Center for Behavioral Health Statistics and Quality, National Survey on Drug Use and Health</v>
      </c>
    </row>
    <row r="71" spans="1:13" ht="25.5" x14ac:dyDescent="0.25">
      <c r="A71" s="54" t="s">
        <v>317</v>
      </c>
      <c r="B71" s="21">
        <v>43</v>
      </c>
      <c r="C71" s="21" t="s">
        <v>259</v>
      </c>
      <c r="D71" s="59" t="str">
        <f>INDEX(Base_Year,MATCH(A71,Metric,0))</f>
        <v>-</v>
      </c>
      <c r="E71" s="27">
        <v>2.5999999999999999E-2</v>
      </c>
      <c r="F71" s="21" t="str">
        <f>INDEX(Current_Year,MATCH(A71,Metric,0))</f>
        <v>2011-2012</v>
      </c>
      <c r="G71" s="21" t="s">
        <v>259</v>
      </c>
      <c r="H71" s="21" t="str">
        <f>INDEX(Desired_Direction,MATCH(A71,Metric,0))</f>
        <v>Down</v>
      </c>
      <c r="I71" s="27">
        <v>1.9E-2</v>
      </c>
      <c r="J71" s="21" t="s">
        <v>245</v>
      </c>
      <c r="K71" s="27">
        <v>2.4E-2</v>
      </c>
      <c r="L71" s="21" t="str">
        <f>INDEX(Metric_Included_in_Composite_Ranking?,MATCH(A71,Metric,0))</f>
        <v>Yes</v>
      </c>
      <c r="M71" s="17" t="str">
        <f>INDEX(Source,MATCH('Metric data value'!A71,Metric,0))</f>
        <v>SAMHSA, Center for Behavioral Health Statistics and Quality, National Survey on Drug Use and Health</v>
      </c>
    </row>
    <row r="72" spans="1:13" ht="17.25" x14ac:dyDescent="0.3">
      <c r="A72" s="5" t="s">
        <v>32</v>
      </c>
      <c r="B72" s="92">
        <v>21</v>
      </c>
      <c r="C72" s="11"/>
      <c r="D72" s="60"/>
      <c r="E72" s="11"/>
      <c r="F72" s="12"/>
      <c r="G72" s="12"/>
      <c r="H72" s="12"/>
      <c r="I72" s="12"/>
      <c r="J72" s="12"/>
      <c r="K72" s="12"/>
      <c r="L72" s="12"/>
      <c r="M72" s="18"/>
    </row>
    <row r="73" spans="1:13" ht="25.5" x14ac:dyDescent="0.25">
      <c r="A73" s="55" t="s">
        <v>71</v>
      </c>
      <c r="B73" s="20">
        <v>19</v>
      </c>
      <c r="C73" s="20" t="s">
        <v>259</v>
      </c>
      <c r="D73" s="56" t="s">
        <v>259</v>
      </c>
      <c r="E73" s="36">
        <v>0.67599999999999993</v>
      </c>
      <c r="F73" s="20">
        <f>INDEX(Current_Year,MATCH(A73,Metric,0))</f>
        <v>2012</v>
      </c>
      <c r="G73" s="20" t="s">
        <v>259</v>
      </c>
      <c r="H73" s="20" t="str">
        <f>INDEX(Desired_Direction,MATCH(A73,Metric,0))</f>
        <v>Up</v>
      </c>
      <c r="I73" s="36">
        <v>0.76200000000000001</v>
      </c>
      <c r="J73" s="20" t="s">
        <v>258</v>
      </c>
      <c r="K73" s="36">
        <v>0.67200000000000004</v>
      </c>
      <c r="L73" s="20" t="str">
        <f>INDEX(Metric_Included_in_Composite_Ranking?,MATCH(A73,Metric,0))</f>
        <v>Yes</v>
      </c>
      <c r="M73" s="19" t="str">
        <f>INDEX(Source,MATCH('Metric data value'!A73,Metric,0))</f>
        <v>KCMU analysis of the Center for Disease Control and Prevention Behavioral Risk Factor Surveillance System 2012 Survey Results as compiled by Kaiser State Health Facts</v>
      </c>
    </row>
    <row r="74" spans="1:13" x14ac:dyDescent="0.25">
      <c r="A74" s="54" t="s">
        <v>72</v>
      </c>
      <c r="B74" s="21">
        <v>23</v>
      </c>
      <c r="C74" s="27">
        <v>0.79</v>
      </c>
      <c r="D74" s="59">
        <f>INDEX(Base_Year,MATCH(A74,Metric,0))</f>
        <v>2007</v>
      </c>
      <c r="E74" s="27">
        <v>0.78</v>
      </c>
      <c r="F74" s="21" t="str">
        <f>INDEX(Current_Year,MATCH(A74,Metric,0))</f>
        <v>2011-2012</v>
      </c>
      <c r="G74" s="79">
        <f>E74-C74</f>
        <v>-1.0000000000000009E-2</v>
      </c>
      <c r="H74" s="21" t="str">
        <f>INDEX(Desired_Direction,MATCH(A74,Metric,0))</f>
        <v>Up</v>
      </c>
      <c r="I74" s="27">
        <v>0.88</v>
      </c>
      <c r="J74" s="21" t="s">
        <v>244</v>
      </c>
      <c r="K74" s="27">
        <v>0.77</v>
      </c>
      <c r="L74" s="21" t="str">
        <f>INDEX(Metric_Included_in_Composite_Ranking?,MATCH(A74,Metric,0))</f>
        <v>Yes</v>
      </c>
      <c r="M74" s="17" t="str">
        <f>INDEX(Source,MATCH('Metric data value'!A74,Metric,0))</f>
        <v>National Survey of Children’s Health as analyzed and compiled by Kids Count Data Center</v>
      </c>
    </row>
    <row r="75" spans="1:13" s="86" customFormat="1" x14ac:dyDescent="0.25">
      <c r="A75" s="82" t="s">
        <v>73</v>
      </c>
      <c r="B75" s="22" t="s">
        <v>259</v>
      </c>
      <c r="C75" s="120" t="s">
        <v>259</v>
      </c>
      <c r="D75" s="121" t="str">
        <f>INDEX(Base_Year,MATCH(A75,Metric,0))</f>
        <v>-</v>
      </c>
      <c r="E75" s="22" t="s">
        <v>259</v>
      </c>
      <c r="F75" s="22" t="str">
        <f>INDEX(Current_Year,MATCH(A75,Metric,0))</f>
        <v>-</v>
      </c>
      <c r="G75" s="122" t="s">
        <v>259</v>
      </c>
      <c r="H75" s="22" t="str">
        <f>INDEX(Desired_Direction,MATCH(A75,Metric,0))</f>
        <v>Down</v>
      </c>
      <c r="I75" s="24" t="s">
        <v>259</v>
      </c>
      <c r="J75" s="22" t="s">
        <v>259</v>
      </c>
      <c r="K75" s="24" t="s">
        <v>259</v>
      </c>
      <c r="L75" s="22" t="str">
        <f>INDEX(Metric_Included_in_Composite_Ranking?,MATCH(A75,Metric,0))</f>
        <v>No</v>
      </c>
      <c r="M75" s="16" t="s">
        <v>311</v>
      </c>
    </row>
    <row r="76" spans="1:13" ht="17.25" x14ac:dyDescent="0.3">
      <c r="A76" s="5" t="s">
        <v>33</v>
      </c>
      <c r="B76" s="12"/>
      <c r="C76" s="11"/>
      <c r="D76" s="60"/>
      <c r="E76" s="11"/>
      <c r="F76" s="12"/>
      <c r="G76" s="12"/>
      <c r="H76" s="12"/>
      <c r="I76" s="12"/>
      <c r="J76" s="12"/>
      <c r="K76" s="12"/>
      <c r="L76" s="12"/>
      <c r="M76" s="18"/>
    </row>
    <row r="77" spans="1:13" x14ac:dyDescent="0.25">
      <c r="A77" s="55" t="s">
        <v>74</v>
      </c>
      <c r="B77" s="20" t="s">
        <v>259</v>
      </c>
      <c r="C77" s="20" t="s">
        <v>259</v>
      </c>
      <c r="D77" s="56" t="str">
        <f>INDEX(Base_Year,MATCH(A77,Metric,0))</f>
        <v>-</v>
      </c>
      <c r="E77" s="36">
        <v>0.28960000000000002</v>
      </c>
      <c r="F77" s="84" t="s">
        <v>426</v>
      </c>
      <c r="G77" s="20" t="s">
        <v>259</v>
      </c>
      <c r="H77" s="20" t="str">
        <f>INDEX(Desired_Direction,MATCH(A77,Metric,0))</f>
        <v>Down</v>
      </c>
      <c r="I77" s="20" t="s">
        <v>259</v>
      </c>
      <c r="J77" s="20" t="s">
        <v>259</v>
      </c>
      <c r="K77" s="36">
        <v>0.40200000000000002</v>
      </c>
      <c r="L77" s="20" t="str">
        <f>INDEX(Metric_Included_in_Composite_Ranking?,MATCH(A77,Metric,0))</f>
        <v>No</v>
      </c>
      <c r="M77" s="19" t="str">
        <f>INDEX(Source,MATCH('Metric data value'!A77,Metric,0))</f>
        <v>UC Economics Center analysis of Health Resources Services Administration data</v>
      </c>
    </row>
    <row r="78" spans="1:13" x14ac:dyDescent="0.25">
      <c r="A78" s="54" t="s">
        <v>75</v>
      </c>
      <c r="B78" s="21" t="s">
        <v>259</v>
      </c>
      <c r="C78" s="21" t="s">
        <v>259</v>
      </c>
      <c r="D78" s="59" t="str">
        <f>INDEX(Base_Year,MATCH(A78,Metric,0))</f>
        <v>-</v>
      </c>
      <c r="E78" s="27">
        <v>0.61880000000000002</v>
      </c>
      <c r="F78" s="85" t="s">
        <v>426</v>
      </c>
      <c r="G78" s="21" t="s">
        <v>259</v>
      </c>
      <c r="H78" s="21" t="str">
        <f>INDEX(Desired_Direction,MATCH(A78,Metric,0))</f>
        <v>Down</v>
      </c>
      <c r="I78" s="21" t="s">
        <v>259</v>
      </c>
      <c r="J78" s="21" t="s">
        <v>259</v>
      </c>
      <c r="K78" s="27">
        <v>0.59499999999999997</v>
      </c>
      <c r="L78" s="21" t="str">
        <f>INDEX(Metric_Included_in_Composite_Ranking?,MATCH(A78,Metric,0))</f>
        <v>No</v>
      </c>
      <c r="M78" s="17" t="str">
        <f>INDEX(Source,MATCH('Metric data value'!A78,Metric,0))</f>
        <v>UC Economics Center analysis of Health Resources Services Administration data</v>
      </c>
    </row>
    <row r="79" spans="1:13" x14ac:dyDescent="0.25">
      <c r="A79" s="55" t="s">
        <v>76</v>
      </c>
      <c r="B79" s="20" t="s">
        <v>259</v>
      </c>
      <c r="C79" s="20" t="s">
        <v>259</v>
      </c>
      <c r="D79" s="56" t="str">
        <f>INDEX(Base_Year,MATCH(A79,Metric,0))</f>
        <v>-</v>
      </c>
      <c r="E79" s="36">
        <v>0.47099999999999997</v>
      </c>
      <c r="F79" s="84" t="s">
        <v>426</v>
      </c>
      <c r="G79" s="20" t="s">
        <v>259</v>
      </c>
      <c r="H79" s="20" t="str">
        <f>INDEX(Desired_Direction,MATCH(A79,Metric,0))</f>
        <v>Down</v>
      </c>
      <c r="I79" s="20" t="s">
        <v>259</v>
      </c>
      <c r="J79" s="20" t="s">
        <v>259</v>
      </c>
      <c r="K79" s="36">
        <v>0.499</v>
      </c>
      <c r="L79" s="20" t="str">
        <f>INDEX(Metric_Included_in_Composite_Ranking?,MATCH(A79,Metric,0))</f>
        <v>No</v>
      </c>
      <c r="M79" s="19" t="str">
        <f>INDEX(Source,MATCH('Metric data value'!A79,Metric,0))</f>
        <v>UC Economics Center analysis of Health Resources Services Administration data</v>
      </c>
    </row>
    <row r="80" spans="1:13" ht="17.25" x14ac:dyDescent="0.3">
      <c r="A80" s="5" t="s">
        <v>29</v>
      </c>
      <c r="B80" s="12"/>
      <c r="C80" s="11"/>
      <c r="D80" s="60"/>
      <c r="E80" s="11"/>
      <c r="F80" s="12"/>
      <c r="G80" s="12"/>
      <c r="H80" s="12"/>
      <c r="I80" s="12"/>
      <c r="J80" s="12"/>
      <c r="K80" s="12"/>
      <c r="L80" s="12"/>
      <c r="M80" s="18"/>
    </row>
    <row r="81" spans="1:13" ht="38.25" x14ac:dyDescent="0.25">
      <c r="A81" s="55" t="s">
        <v>436</v>
      </c>
      <c r="B81" s="20">
        <v>26</v>
      </c>
      <c r="C81" s="36">
        <v>0.11</v>
      </c>
      <c r="D81" s="56">
        <f>INDEX(Base_Year,MATCH(A81,Metric,0))</f>
        <v>2007</v>
      </c>
      <c r="E81" s="36">
        <v>0.13</v>
      </c>
      <c r="F81" s="20">
        <f>INDEX(Current_Year,MATCH(A81,Metric,0))</f>
        <v>2012</v>
      </c>
      <c r="G81" s="78">
        <f>E81-C81</f>
        <v>2.0000000000000004E-2</v>
      </c>
      <c r="H81" s="20" t="str">
        <f>INDEX(Desired_Direction,MATCH(A81,Metric,0))</f>
        <v>Down</v>
      </c>
      <c r="I81" s="36">
        <v>0.08</v>
      </c>
      <c r="J81" s="56" t="s">
        <v>521</v>
      </c>
      <c r="K81" s="36">
        <v>0.13</v>
      </c>
      <c r="L81" s="20" t="str">
        <f>INDEX(Metric_Included_in_Composite_Ranking?,MATCH(A81,Metric,0))</f>
        <v>No</v>
      </c>
      <c r="M81" s="19" t="str">
        <f>INDEX(Source,MATCH('Metric data value'!A81,Metric,0))</f>
        <v>Behavioral Risk Factor Surveillance System as analyzed and compiled by Commonwealth Fund State Scorecard on Healthcare System Performance 2014 edition</v>
      </c>
    </row>
    <row r="82" spans="1:13" ht="25.5" x14ac:dyDescent="0.25">
      <c r="A82" s="54" t="s">
        <v>437</v>
      </c>
      <c r="B82" s="21">
        <v>8</v>
      </c>
      <c r="C82" s="27">
        <v>0.23</v>
      </c>
      <c r="D82" s="59">
        <f>INDEX(Base_Year,MATCH(A82,Metric,0))</f>
        <v>2007</v>
      </c>
      <c r="E82" s="27">
        <v>0.19</v>
      </c>
      <c r="F82" s="21">
        <f>INDEX(Current_Year,MATCH(A82,Metric,0))</f>
        <v>2012</v>
      </c>
      <c r="G82" s="30">
        <f>E82-C82</f>
        <v>-4.0000000000000008E-2</v>
      </c>
      <c r="H82" s="21" t="str">
        <f>INDEX(Desired_Direction,MATCH(A82,Metric,0))</f>
        <v>Down</v>
      </c>
      <c r="I82" s="27">
        <v>0.03</v>
      </c>
      <c r="J82" s="21" t="s">
        <v>245</v>
      </c>
      <c r="K82" s="27">
        <v>0.22</v>
      </c>
      <c r="L82" s="21" t="str">
        <f>INDEX(Metric_Included_in_Composite_Ranking?,MATCH(A82,Metric,0))</f>
        <v>No</v>
      </c>
      <c r="M82" s="17" t="str">
        <f>INDEX(Source,MATCH('Metric data value'!A82,Metric,0))</f>
        <v>Behavioral Risk Factor Surveillance System as analyzed and compiled by Commonwealth Fund State Scorecard on Healthcare System Performance 2014 edition</v>
      </c>
    </row>
    <row r="83" spans="1:13" ht="25.5" x14ac:dyDescent="0.25">
      <c r="A83" s="55" t="s">
        <v>77</v>
      </c>
      <c r="B83" s="20">
        <v>8</v>
      </c>
      <c r="C83" s="36">
        <v>0.21</v>
      </c>
      <c r="D83" s="56">
        <f>INDEX(Base_Year,MATCH(A83,Metric,0))</f>
        <v>2007</v>
      </c>
      <c r="E83" s="36">
        <v>0.2</v>
      </c>
      <c r="F83" s="20">
        <f>INDEX(Current_Year,MATCH(A83,Metric,0))</f>
        <v>2012</v>
      </c>
      <c r="G83" s="35">
        <f>E83-C83</f>
        <v>-9.9999999999999811E-3</v>
      </c>
      <c r="H83" s="20" t="str">
        <f>INDEX(Desired_Direction,MATCH(A83,Metric,0))</f>
        <v>Down</v>
      </c>
      <c r="I83" s="36">
        <v>0.06</v>
      </c>
      <c r="J83" s="20" t="s">
        <v>260</v>
      </c>
      <c r="K83" s="36">
        <v>0.27</v>
      </c>
      <c r="L83" s="20" t="str">
        <f>INDEX(Metric_Included_in_Composite_Ranking?,MATCH(A83,Metric,0))</f>
        <v>No</v>
      </c>
      <c r="M83" s="19" t="str">
        <f>INDEX(Source,MATCH('Metric data value'!A83,Metric,0))</f>
        <v>Behavioral Risk Factor Surveillance System as analyzed and compiled by Commonwealth Fund State Scorecard on Healthcare System Performance 2014 edition</v>
      </c>
    </row>
    <row r="84" spans="1:13" ht="25.5" x14ac:dyDescent="0.25">
      <c r="A84" s="54" t="s">
        <v>78</v>
      </c>
      <c r="B84" s="21">
        <v>39</v>
      </c>
      <c r="C84" s="27">
        <v>0.28999999999999998</v>
      </c>
      <c r="D84" s="59">
        <f>INDEX(Base_Year,MATCH(A84,Metric,0))</f>
        <v>2007</v>
      </c>
      <c r="E84" s="27">
        <v>0.23</v>
      </c>
      <c r="F84" s="21">
        <f>INDEX(Current_Year,MATCH(A84,Metric,0))</f>
        <v>2012</v>
      </c>
      <c r="G84" s="30">
        <f>E84-C84</f>
        <v>-5.999999999999997E-2</v>
      </c>
      <c r="H84" s="21" t="str">
        <f>INDEX(Desired_Direction,MATCH(A84,Metric,0))</f>
        <v>Down</v>
      </c>
      <c r="I84" s="27">
        <v>7.0000000000000007E-2</v>
      </c>
      <c r="J84" s="21" t="s">
        <v>246</v>
      </c>
      <c r="K84" s="27">
        <v>0.17</v>
      </c>
      <c r="L84" s="21" t="str">
        <f>INDEX(Metric_Included_in_Composite_Ranking?,MATCH(A84,Metric,0))</f>
        <v>No</v>
      </c>
      <c r="M84" s="17" t="str">
        <f>INDEX(Source,MATCH('Metric data value'!A84,Metric,0))</f>
        <v>Behavioral Risk Factor Surveillance System as analyzed and compiled by Commonwealth Fund State Scorecard on Healthcare System Performance 2014 edition</v>
      </c>
    </row>
    <row r="85" spans="1:13" ht="21.75" thickBot="1" x14ac:dyDescent="0.4">
      <c r="A85" s="3" t="s">
        <v>235</v>
      </c>
      <c r="B85" s="90">
        <v>39</v>
      </c>
      <c r="C85" s="10"/>
      <c r="D85" s="63"/>
      <c r="E85" s="10"/>
      <c r="F85" s="10"/>
      <c r="G85" s="10"/>
      <c r="H85" s="10"/>
      <c r="I85" s="10"/>
      <c r="J85" s="10"/>
      <c r="K85" s="10"/>
      <c r="L85" s="10"/>
      <c r="M85" s="63"/>
    </row>
    <row r="86" spans="1:13" ht="18" thickTop="1" x14ac:dyDescent="0.3">
      <c r="A86" s="5" t="s">
        <v>25</v>
      </c>
      <c r="B86" s="92">
        <v>35</v>
      </c>
      <c r="C86" s="11"/>
      <c r="D86" s="60"/>
      <c r="E86" s="11"/>
      <c r="F86" s="12"/>
      <c r="G86" s="12"/>
      <c r="H86" s="12"/>
      <c r="I86" s="12"/>
      <c r="J86" s="12"/>
      <c r="K86" s="12"/>
      <c r="L86" s="12"/>
      <c r="M86" s="18"/>
    </row>
    <row r="87" spans="1:13" ht="25.5" x14ac:dyDescent="0.25">
      <c r="A87" s="55" t="s">
        <v>47</v>
      </c>
      <c r="B87" s="20">
        <v>21</v>
      </c>
      <c r="C87" s="20">
        <v>69</v>
      </c>
      <c r="D87" s="56">
        <f t="shared" ref="D87:D93" si="14">INDEX(Base_Year,MATCH(A87,Metric,0))</f>
        <v>2009</v>
      </c>
      <c r="E87" s="20">
        <v>71</v>
      </c>
      <c r="F87" s="20">
        <f t="shared" ref="F87:F93" si="15">INDEX(Current_Year,MATCH(A87,Metric,0))</f>
        <v>2011</v>
      </c>
      <c r="G87" s="33">
        <f>E87-C87</f>
        <v>2</v>
      </c>
      <c r="H87" s="20" t="str">
        <f t="shared" ref="H87:H93" si="16">INDEX(Desired_Direction,MATCH(A87,Metric,0))</f>
        <v>Up</v>
      </c>
      <c r="I87" s="20">
        <v>88</v>
      </c>
      <c r="J87" s="20" t="s">
        <v>240</v>
      </c>
      <c r="K87" s="20" t="s">
        <v>259</v>
      </c>
      <c r="L87" s="20" t="str">
        <f t="shared" ref="L87:L93" si="17">INDEX(Metric_Included_in_Composite_Ranking?,MATCH(A87,Metric,0))</f>
        <v>Yes</v>
      </c>
      <c r="M87" s="19" t="str">
        <f>INDEX(Source,MATCH('Metric data value'!A87,Metric,0))</f>
        <v>National Survey of Maternity Practices in Infant Nutrition and Care, mPINC survey, Centers for Disease Control and Prevention</v>
      </c>
    </row>
    <row r="88" spans="1:13" ht="25.5" x14ac:dyDescent="0.25">
      <c r="A88" s="54" t="s">
        <v>51</v>
      </c>
      <c r="B88" s="21">
        <v>32</v>
      </c>
      <c r="C88" s="25">
        <v>0.437</v>
      </c>
      <c r="D88" s="59" t="str">
        <f>INDEX(Base_Year,MATCH(A88,Metric,0))</f>
        <v>06/2011-05/2012</v>
      </c>
      <c r="E88" s="25">
        <v>0.44800000000000001</v>
      </c>
      <c r="F88" s="21" t="str">
        <f>INDEX(Current_Year,MATCH(A88,Metric,0))</f>
        <v>06/2012-05/2013</v>
      </c>
      <c r="G88" s="30">
        <f>E88-C88</f>
        <v>1.100000000000001E-2</v>
      </c>
      <c r="H88" s="21" t="str">
        <f>INDEX(Desired_Direction,MATCH(A88,Metric,0))</f>
        <v>Up</v>
      </c>
      <c r="I88" s="25">
        <v>0.57499999999999996</v>
      </c>
      <c r="J88" s="21" t="s">
        <v>258</v>
      </c>
      <c r="K88" s="25">
        <v>0.45</v>
      </c>
      <c r="L88" s="21" t="str">
        <f>INDEX(Metric_Included_in_Composite_Ranking?,MATCH(A88,Metric,0))</f>
        <v>Yes</v>
      </c>
      <c r="M88" s="17" t="str">
        <f>INDEX(Source,MATCH('Metric data value'!A88,Metric,0))</f>
        <v>National Immunization Survey and Behavioral Risk Factor Surveillance System, Centers for Disease Control and Prevention FluVaxView</v>
      </c>
    </row>
    <row r="89" spans="1:13" s="86" customFormat="1" x14ac:dyDescent="0.25">
      <c r="A89" s="82" t="s">
        <v>55</v>
      </c>
      <c r="B89" s="22">
        <v>36</v>
      </c>
      <c r="C89" s="23">
        <v>0.67</v>
      </c>
      <c r="D89" s="58">
        <f t="shared" si="14"/>
        <v>2009</v>
      </c>
      <c r="E89" s="23">
        <v>0.68899999999999995</v>
      </c>
      <c r="F89" s="22">
        <f t="shared" si="15"/>
        <v>2010</v>
      </c>
      <c r="G89" s="28">
        <f>E89-C89</f>
        <v>1.8999999999999906E-2</v>
      </c>
      <c r="H89" s="22" t="str">
        <f t="shared" si="16"/>
        <v>Up</v>
      </c>
      <c r="I89" s="24">
        <v>0.80500000000000005</v>
      </c>
      <c r="J89" s="22" t="s">
        <v>260</v>
      </c>
      <c r="K89" s="24">
        <v>0.72099999999999997</v>
      </c>
      <c r="L89" s="22" t="str">
        <f t="shared" si="17"/>
        <v>Yes</v>
      </c>
      <c r="M89" s="16" t="str">
        <f>INDEX(Source,MATCH('Metric data value'!A89,Metric,0))</f>
        <v>Centers for Disease Control and Prevention Behavioral Risk Factor Surveillance System</v>
      </c>
    </row>
    <row r="90" spans="1:13" x14ac:dyDescent="0.25">
      <c r="A90" s="54" t="s">
        <v>52</v>
      </c>
      <c r="B90" s="21" t="s">
        <v>457</v>
      </c>
      <c r="C90" s="25">
        <v>0.69199999999999995</v>
      </c>
      <c r="D90" s="59">
        <f>INDEX(Base_Year,MATCH(A90,Metric,0))</f>
        <v>2011</v>
      </c>
      <c r="E90" s="25">
        <v>0.68500000000000005</v>
      </c>
      <c r="F90" s="21">
        <f>INDEX(Current_Year,MATCH(A90,Metric,0))</f>
        <v>2012</v>
      </c>
      <c r="G90" s="29">
        <f>E90-C90</f>
        <v>-6.9999999999998952E-3</v>
      </c>
      <c r="H90" s="21" t="str">
        <f>INDEX(Desired_Direction,MATCH(A90,Metric,0))</f>
        <v>Up</v>
      </c>
      <c r="I90" s="25">
        <v>0.83499999999999996</v>
      </c>
      <c r="J90" s="21" t="s">
        <v>244</v>
      </c>
      <c r="K90" s="25">
        <v>0.61799999999999999</v>
      </c>
      <c r="L90" s="21" t="str">
        <f>INDEX(Metric_Included_in_Composite_Ranking?,MATCH(A90,Metric,0))</f>
        <v>No</v>
      </c>
      <c r="M90" s="17" t="str">
        <f>INDEX(Source,MATCH('Metric data value'!A90,Metric,0))</f>
        <v>National Vital Statistics System, Centers for Disease Control and Prevention</v>
      </c>
    </row>
    <row r="91" spans="1:13" x14ac:dyDescent="0.25">
      <c r="A91" s="55" t="s">
        <v>48</v>
      </c>
      <c r="B91" s="20" t="s">
        <v>457</v>
      </c>
      <c r="C91" s="34">
        <v>0.48599999999999999</v>
      </c>
      <c r="D91" s="56">
        <f t="shared" si="14"/>
        <v>2010</v>
      </c>
      <c r="E91" s="34">
        <v>0.498</v>
      </c>
      <c r="F91" s="20">
        <f t="shared" si="15"/>
        <v>2011</v>
      </c>
      <c r="G91" s="33">
        <f t="shared" ref="G91:G103" si="18">E91-C91</f>
        <v>1.2000000000000011E-2</v>
      </c>
      <c r="H91" s="20" t="str">
        <f t="shared" si="16"/>
        <v>Up</v>
      </c>
      <c r="I91" s="20" t="s">
        <v>259</v>
      </c>
      <c r="J91" s="20" t="s">
        <v>259</v>
      </c>
      <c r="K91" s="20" t="s">
        <v>259</v>
      </c>
      <c r="L91" s="20" t="str">
        <f t="shared" si="17"/>
        <v>No</v>
      </c>
      <c r="M91" s="19" t="str">
        <f>INDEX(Source,MATCH('Metric data value'!A91,Metric,0))</f>
        <v>Ohio Cancer Incidence Surveillance System</v>
      </c>
    </row>
    <row r="92" spans="1:13" x14ac:dyDescent="0.25">
      <c r="A92" s="54" t="s">
        <v>49</v>
      </c>
      <c r="B92" s="21" t="s">
        <v>457</v>
      </c>
      <c r="C92" s="27">
        <v>0.66800000000000004</v>
      </c>
      <c r="D92" s="59">
        <f t="shared" si="14"/>
        <v>2010</v>
      </c>
      <c r="E92" s="27">
        <v>0.69199999999999995</v>
      </c>
      <c r="F92" s="21">
        <f t="shared" si="15"/>
        <v>2011</v>
      </c>
      <c r="G92" s="26">
        <f t="shared" si="18"/>
        <v>2.399999999999991E-2</v>
      </c>
      <c r="H92" s="21" t="str">
        <f t="shared" si="16"/>
        <v>Up</v>
      </c>
      <c r="I92" s="21" t="s">
        <v>259</v>
      </c>
      <c r="J92" s="21" t="s">
        <v>259</v>
      </c>
      <c r="K92" s="21" t="s">
        <v>259</v>
      </c>
      <c r="L92" s="21" t="str">
        <f t="shared" si="17"/>
        <v>No</v>
      </c>
      <c r="M92" s="17" t="str">
        <f>INDEX(Source,MATCH('Metric data value'!A92,Metric,0))</f>
        <v>Ohio Cancer Incidence Surveillance System</v>
      </c>
    </row>
    <row r="93" spans="1:13" x14ac:dyDescent="0.25">
      <c r="A93" s="55" t="s">
        <v>50</v>
      </c>
      <c r="B93" s="20" t="s">
        <v>457</v>
      </c>
      <c r="C93" s="34">
        <v>0.38500000000000001</v>
      </c>
      <c r="D93" s="56">
        <f t="shared" si="14"/>
        <v>2010</v>
      </c>
      <c r="E93" s="34">
        <v>0.38500000000000001</v>
      </c>
      <c r="F93" s="56">
        <f t="shared" si="15"/>
        <v>2011</v>
      </c>
      <c r="G93" s="216">
        <f t="shared" si="18"/>
        <v>0</v>
      </c>
      <c r="H93" s="20" t="str">
        <f t="shared" si="16"/>
        <v>Up</v>
      </c>
      <c r="I93" s="34" t="s">
        <v>259</v>
      </c>
      <c r="J93" s="20" t="s">
        <v>259</v>
      </c>
      <c r="K93" s="34" t="s">
        <v>259</v>
      </c>
      <c r="L93" s="20" t="str">
        <f t="shared" si="17"/>
        <v>No</v>
      </c>
      <c r="M93" s="19" t="str">
        <f>INDEX(Source,MATCH('Metric data value'!A93,Metric,0))</f>
        <v>Ohio Cancer Incidence Surveillance System</v>
      </c>
    </row>
    <row r="94" spans="1:13" ht="17.25" x14ac:dyDescent="0.3">
      <c r="A94" s="5" t="s">
        <v>27</v>
      </c>
      <c r="B94" s="92">
        <v>42</v>
      </c>
      <c r="C94" s="5"/>
      <c r="D94" s="64"/>
      <c r="E94" s="5"/>
      <c r="F94" s="5"/>
      <c r="G94" s="151"/>
      <c r="H94" s="5"/>
      <c r="I94" s="5"/>
      <c r="J94" s="5"/>
      <c r="K94" s="5"/>
      <c r="L94" s="5"/>
      <c r="M94" s="117"/>
    </row>
    <row r="95" spans="1:13" s="86" customFormat="1" x14ac:dyDescent="0.25">
      <c r="A95" s="82" t="s">
        <v>57</v>
      </c>
      <c r="B95" s="22">
        <v>35</v>
      </c>
      <c r="C95" s="23">
        <v>0.249</v>
      </c>
      <c r="D95" s="58">
        <f>INDEX(Base_Year,MATCH(A95,Metric,0))</f>
        <v>2010</v>
      </c>
      <c r="E95" s="23">
        <v>0.25</v>
      </c>
      <c r="F95" s="22">
        <f>INDEX(Current_Year,MATCH(A95,Metric,0))</f>
        <v>2011</v>
      </c>
      <c r="G95" s="83">
        <f t="shared" si="18"/>
        <v>1.0000000000000009E-3</v>
      </c>
      <c r="H95" s="22" t="str">
        <f>INDEX(Desired_Direction,MATCH(A95,Metric,0))</f>
        <v>Down</v>
      </c>
      <c r="I95" s="23">
        <v>0.21099999999999999</v>
      </c>
      <c r="J95" s="22" t="s">
        <v>253</v>
      </c>
      <c r="K95" s="23">
        <v>0.248</v>
      </c>
      <c r="L95" s="22" t="str">
        <f>INDEX(Metric_Included_in_Composite_Ranking?,MATCH(A95,Metric,0))</f>
        <v>Yes</v>
      </c>
      <c r="M95" s="16" t="str">
        <f>INDEX(Source,MATCH('Metric data value'!A95,Metric,0))</f>
        <v>Centers for Medicare &amp; Medicaid Services</v>
      </c>
    </row>
    <row r="96" spans="1:13" ht="25.5" x14ac:dyDescent="0.25">
      <c r="A96" s="54" t="s">
        <v>58</v>
      </c>
      <c r="B96" s="21">
        <v>44</v>
      </c>
      <c r="C96" s="27" t="s">
        <v>259</v>
      </c>
      <c r="D96" s="59" t="str">
        <f>INDEX(Base_Year,MATCH(A96,Metric,0))</f>
        <v>-</v>
      </c>
      <c r="E96" s="21">
        <v>215</v>
      </c>
      <c r="F96" s="21">
        <f>INDEX(Current_Year,MATCH(A96,Metric,0))</f>
        <v>2011</v>
      </c>
      <c r="G96" s="152" t="s">
        <v>259</v>
      </c>
      <c r="H96" s="21" t="str">
        <f>INDEX(Desired_Direction,MATCH(A96,Metric,0))</f>
        <v>Down</v>
      </c>
      <c r="I96" s="21">
        <v>129</v>
      </c>
      <c r="J96" s="21" t="s">
        <v>245</v>
      </c>
      <c r="K96" s="21" t="s">
        <v>259</v>
      </c>
      <c r="L96" s="21" t="str">
        <f>INDEX(Metric_Included_in_Composite_Ranking?,MATCH(A96,Metric,0))</f>
        <v>Yes</v>
      </c>
      <c r="M96" s="17" t="str">
        <f>INDEX(Source,MATCH('Metric data value'!A96,Metric,0))</f>
        <v>Analysis of J.Zheng and A.Jha, Harvard School of Public Health as compiled by the Commonwealth Fund State Scorecard on Healthcare System Performance 2014 edition</v>
      </c>
    </row>
    <row r="97" spans="1:13" x14ac:dyDescent="0.25">
      <c r="A97" s="82" t="s">
        <v>56</v>
      </c>
      <c r="B97" s="20" t="s">
        <v>457</v>
      </c>
      <c r="C97" s="24">
        <v>9.5000000000000001E-2</v>
      </c>
      <c r="D97" s="58">
        <f>INDEX(Base_Year,MATCH(A97,Metric,0))</f>
        <v>2011</v>
      </c>
      <c r="E97" s="24">
        <v>8.7999999999999995E-2</v>
      </c>
      <c r="F97" s="22">
        <f>INDEX(Current_Year,MATCH(A97,Metric,0))</f>
        <v>2012</v>
      </c>
      <c r="G97" s="111">
        <f>E97-C97</f>
        <v>-7.0000000000000062E-3</v>
      </c>
      <c r="H97" s="22" t="str">
        <f>INDEX(Desired_Direction,MATCH(A97,Metric,0))</f>
        <v>Down</v>
      </c>
      <c r="I97" s="22" t="s">
        <v>259</v>
      </c>
      <c r="J97" s="22" t="s">
        <v>259</v>
      </c>
      <c r="K97" s="22" t="s">
        <v>259</v>
      </c>
      <c r="L97" s="22" t="str">
        <f>INDEX(Metric_Included_in_Composite_Ranking?,MATCH(A97,Metric,0))</f>
        <v>No</v>
      </c>
      <c r="M97" s="16" t="str">
        <f>INDEX(Source,MATCH('Metric data value'!A97,Metric,0))</f>
        <v>Ohio Hospital Association</v>
      </c>
    </row>
    <row r="98" spans="1:13" s="86" customFormat="1" ht="17.25" x14ac:dyDescent="0.3">
      <c r="A98" s="5" t="s">
        <v>28</v>
      </c>
      <c r="B98" s="93">
        <v>31</v>
      </c>
      <c r="C98" s="5"/>
      <c r="D98" s="64"/>
      <c r="E98" s="5"/>
      <c r="F98" s="5"/>
      <c r="G98" s="151"/>
      <c r="H98" s="5"/>
      <c r="I98" s="5"/>
      <c r="J98" s="5"/>
      <c r="K98" s="5"/>
      <c r="L98" s="5"/>
      <c r="M98" s="117"/>
    </row>
    <row r="99" spans="1:13" ht="25.5" customHeight="1" x14ac:dyDescent="0.25">
      <c r="A99" s="55" t="s">
        <v>493</v>
      </c>
      <c r="B99" s="20">
        <v>14</v>
      </c>
      <c r="C99" s="20" t="s">
        <v>259</v>
      </c>
      <c r="D99" s="56" t="str">
        <f>INDEX(Base_Year,MATCH(A99,Metric,0))</f>
        <v>-</v>
      </c>
      <c r="E99" s="20">
        <v>0.79</v>
      </c>
      <c r="F99" s="56">
        <f>INDEX(Current_Year,MATCH(A99,Metric,0))</f>
        <v>2012</v>
      </c>
      <c r="G99" s="87" t="s">
        <v>259</v>
      </c>
      <c r="H99" s="20" t="str">
        <f>INDEX(Desired_Direction,MATCH(A99,Metric,0))</f>
        <v>Down</v>
      </c>
      <c r="I99" s="20">
        <v>0.59</v>
      </c>
      <c r="J99" s="20" t="s">
        <v>242</v>
      </c>
      <c r="K99" s="20" t="s">
        <v>259</v>
      </c>
      <c r="L99" s="20" t="str">
        <f>INDEX(Metric_Included_in_Composite_Ranking?,MATCH(A99,Metric,0))</f>
        <v>Yes</v>
      </c>
      <c r="M99" s="19" t="str">
        <f>INDEX(Source,MATCH('Metric data value'!A99,Metric,0))</f>
        <v>University of Cincinnati Economics Center analysis of Centers for Disease Control and Prevention data</v>
      </c>
    </row>
    <row r="100" spans="1:13" ht="25.5" x14ac:dyDescent="0.25">
      <c r="A100" s="54" t="s">
        <v>60</v>
      </c>
      <c r="B100" s="21">
        <v>19</v>
      </c>
      <c r="C100" s="21" t="s">
        <v>259</v>
      </c>
      <c r="D100" s="59" t="str">
        <f>INDEX(Base_Year,MATCH(A100,Metric,0))</f>
        <v>-</v>
      </c>
      <c r="E100" s="25">
        <v>0.06</v>
      </c>
      <c r="F100" s="59" t="str">
        <f>INDEX(Current_Year,MATCH(A100,Metric,0))</f>
        <v>7/2012-03/2013</v>
      </c>
      <c r="G100" s="152" t="s">
        <v>259</v>
      </c>
      <c r="H100" s="21" t="str">
        <f>INDEX(Desired_Direction,MATCH(A100,Metric,0))</f>
        <v>Down</v>
      </c>
      <c r="I100" s="25">
        <v>0.03</v>
      </c>
      <c r="J100" s="21" t="s">
        <v>245</v>
      </c>
      <c r="K100" s="21" t="s">
        <v>259</v>
      </c>
      <c r="L100" s="21" t="str">
        <f>INDEX(Metric_Included_in_Composite_Ranking?,MATCH(A100,Metric,0))</f>
        <v>Yes</v>
      </c>
      <c r="M100" s="17" t="str">
        <f>INDEX(Source,MATCH('Metric data value'!A100,Metric,0))</f>
        <v>Centers for Medicare &amp; Medicaid Services as compiled by the Commonwealth Fund State Scorecard on Healthcare System Performance 2014 edition</v>
      </c>
    </row>
    <row r="101" spans="1:13" s="86" customFormat="1" ht="25.5" x14ac:dyDescent="0.25">
      <c r="A101" s="82" t="s">
        <v>59</v>
      </c>
      <c r="B101" s="22">
        <v>28</v>
      </c>
      <c r="C101" s="22" t="s">
        <v>259</v>
      </c>
      <c r="D101" s="58" t="str">
        <f>INDEX(Base_Year,MATCH(A101,Metric,0))</f>
        <v>-</v>
      </c>
      <c r="E101" s="23">
        <v>0.65</v>
      </c>
      <c r="F101" s="58" t="str">
        <f>INDEX(Current_Year,MATCH(A101,Metric,0))</f>
        <v>01/2013-09/2013</v>
      </c>
      <c r="G101" s="122" t="s">
        <v>259</v>
      </c>
      <c r="H101" s="22" t="str">
        <f>INDEX(Desired_Direction,MATCH(A101,Metric,0))</f>
        <v>Up</v>
      </c>
      <c r="I101" s="23">
        <v>0.96</v>
      </c>
      <c r="J101" s="22" t="s">
        <v>243</v>
      </c>
      <c r="K101" s="22" t="s">
        <v>259</v>
      </c>
      <c r="L101" s="22" t="str">
        <f>INDEX(Metric_Included_in_Composite_Ranking?,MATCH(A101,Metric,0))</f>
        <v>Yes</v>
      </c>
      <c r="M101" s="16" t="str">
        <f>INDEX(Source,MATCH('Metric data value'!A101,Metric,0))</f>
        <v>Centers for Medicare &amp; Medicaid Services</v>
      </c>
    </row>
    <row r="102" spans="1:13" ht="25.5" x14ac:dyDescent="0.25">
      <c r="A102" s="54" t="s">
        <v>61</v>
      </c>
      <c r="B102" s="21">
        <v>31</v>
      </c>
      <c r="C102" s="25">
        <v>4.2000000000000003E-2</v>
      </c>
      <c r="D102" s="59">
        <f>INDEX(Base_Year,MATCH(A102,Metric,0))</f>
        <v>2010</v>
      </c>
      <c r="E102" s="25">
        <v>4.3999999999999997E-2</v>
      </c>
      <c r="F102" s="59">
        <f>INDEX(Current_Year,MATCH(A102,Metric,0))</f>
        <v>2011</v>
      </c>
      <c r="G102" s="29">
        <f t="shared" si="18"/>
        <v>1.9999999999999948E-3</v>
      </c>
      <c r="H102" s="21" t="str">
        <f>INDEX(Desired_Direction,MATCH(A102,Metric,0))</f>
        <v>Down</v>
      </c>
      <c r="I102" s="27">
        <v>1.7000000000000001E-2</v>
      </c>
      <c r="J102" s="21" t="s">
        <v>244</v>
      </c>
      <c r="K102" s="21" t="s">
        <v>259</v>
      </c>
      <c r="L102" s="21" t="str">
        <f>INDEX(Metric_Included_in_Composite_Ranking?,MATCH(A102,Metric,0))</f>
        <v>Yes</v>
      </c>
      <c r="M102" s="17" t="str">
        <f>INDEX(Source,MATCH('Metric data value'!A102,Metric,0))</f>
        <v>Agency for Healthcare Research and Quality, Center for Quality Improvement and Patient Safety, National CAHPS Benchmarking Database</v>
      </c>
    </row>
    <row r="103" spans="1:13" ht="25.5" x14ac:dyDescent="0.25">
      <c r="A103" s="55" t="s">
        <v>62</v>
      </c>
      <c r="B103" s="20">
        <v>35</v>
      </c>
      <c r="C103" s="20">
        <v>106</v>
      </c>
      <c r="D103" s="56" t="str">
        <f>INDEX(Base_Year,MATCH(A103,Metric,0))</f>
        <v>2004-2005</v>
      </c>
      <c r="E103" s="20">
        <v>94</v>
      </c>
      <c r="F103" s="56" t="str">
        <f>INDEX(Current_Year,MATCH(A103,Metric,0))</f>
        <v>2009-2010</v>
      </c>
      <c r="G103" s="33">
        <f t="shared" si="18"/>
        <v>-12</v>
      </c>
      <c r="H103" s="20" t="str">
        <f>INDEX(Desired_Direction,MATCH(A103,Metric,0))</f>
        <v>Down</v>
      </c>
      <c r="I103" s="20">
        <v>57</v>
      </c>
      <c r="J103" s="20" t="s">
        <v>241</v>
      </c>
      <c r="K103" s="20">
        <v>86</v>
      </c>
      <c r="L103" s="20" t="str">
        <f>INDEX(Metric_Included_in_Composite_Ranking?,MATCH(A103,Metric,0))</f>
        <v>Yes</v>
      </c>
      <c r="M103" s="19" t="str">
        <f>INDEX(Source,MATCH('Metric data value'!A103,Metric,0))</f>
        <v xml:space="preserve">Centers for Disease Control National Vital Statistics System as analyzed and compiled by the Commonwealth Fund State Scorecard on Healthcare System Performance 2014 edition. </v>
      </c>
    </row>
    <row r="104" spans="1:13" ht="17.25" x14ac:dyDescent="0.3">
      <c r="A104" s="5" t="s">
        <v>26</v>
      </c>
      <c r="B104" s="12"/>
      <c r="C104" s="11"/>
      <c r="D104" s="60"/>
      <c r="E104" s="11"/>
      <c r="F104" s="12"/>
      <c r="G104" s="71"/>
      <c r="H104" s="12"/>
      <c r="I104" s="12"/>
      <c r="J104" s="12"/>
      <c r="K104" s="12"/>
      <c r="L104" s="12"/>
      <c r="M104" s="18"/>
    </row>
    <row r="105" spans="1:13" x14ac:dyDescent="0.25">
      <c r="A105" s="55" t="s">
        <v>53</v>
      </c>
      <c r="B105" s="20" t="s">
        <v>457</v>
      </c>
      <c r="C105" s="36">
        <v>0.64800000000000002</v>
      </c>
      <c r="D105" s="56">
        <f>INDEX(Base_Year,MATCH(A105,Metric,0))</f>
        <v>2013</v>
      </c>
      <c r="E105" s="34">
        <v>0.64900000000000002</v>
      </c>
      <c r="F105" s="20">
        <f>INDEX(Current_Year,MATCH(A105,Metric,0))</f>
        <v>2014</v>
      </c>
      <c r="G105" s="87">
        <f>E105-C105</f>
        <v>1.0000000000000009E-3</v>
      </c>
      <c r="H105" s="20" t="str">
        <f>INDEX(Desired_Direction,MATCH(A105,Metric,0))</f>
        <v>Up</v>
      </c>
      <c r="I105" s="20" t="s">
        <v>259</v>
      </c>
      <c r="J105" s="20" t="s">
        <v>259</v>
      </c>
      <c r="K105" s="20" t="s">
        <v>259</v>
      </c>
      <c r="L105" s="20" t="str">
        <f>INDEX(Metric_Included_in_Composite_Ranking?,MATCH(A105,Metric,0))</f>
        <v>No</v>
      </c>
      <c r="M105" s="19" t="str">
        <f>INDEX(Source,MATCH('Metric data value'!A105,Metric,0))</f>
        <v>Ohio Department of Mental Health and Addiction Services</v>
      </c>
    </row>
    <row r="106" spans="1:13" x14ac:dyDescent="0.25">
      <c r="A106" s="54" t="s">
        <v>54</v>
      </c>
      <c r="B106" s="21" t="s">
        <v>457</v>
      </c>
      <c r="C106" s="27">
        <v>0.36399999999999999</v>
      </c>
      <c r="D106" s="59">
        <f>INDEX(Base_Year,MATCH(A106,Metric,0))</f>
        <v>2013</v>
      </c>
      <c r="E106" s="27">
        <v>0.374</v>
      </c>
      <c r="F106" s="21">
        <f>INDEX(Current_Year,MATCH(A106,Metric,0))</f>
        <v>2014</v>
      </c>
      <c r="G106" s="30">
        <f>E106-C106</f>
        <v>1.0000000000000009E-2</v>
      </c>
      <c r="H106" s="21" t="str">
        <f>INDEX(Desired_Direction,MATCH(A106,Metric,0))</f>
        <v>Up</v>
      </c>
      <c r="I106" s="21" t="s">
        <v>259</v>
      </c>
      <c r="J106" s="21" t="s">
        <v>259</v>
      </c>
      <c r="K106" s="21" t="s">
        <v>259</v>
      </c>
      <c r="L106" s="21" t="str">
        <f>INDEX(Metric_Included_in_Composite_Ranking?,MATCH(A106,Metric,0))</f>
        <v>No</v>
      </c>
      <c r="M106" s="17" t="str">
        <f>INDEX(Source,MATCH('Metric data value'!A106,Metric,0))</f>
        <v>Ohio Department of Mental Health and Addiction Services</v>
      </c>
    </row>
    <row r="107" spans="1:13" ht="17.25" x14ac:dyDescent="0.3">
      <c r="A107" s="5" t="s">
        <v>29</v>
      </c>
      <c r="B107" s="5"/>
      <c r="C107" s="5"/>
      <c r="D107" s="64"/>
      <c r="E107" s="5"/>
      <c r="F107" s="5"/>
      <c r="G107" s="77"/>
      <c r="H107" s="5"/>
      <c r="I107" s="5"/>
      <c r="J107" s="5"/>
      <c r="K107" s="5"/>
      <c r="L107" s="5"/>
      <c r="M107" s="117"/>
    </row>
    <row r="108" spans="1:13" ht="25.5" x14ac:dyDescent="0.25">
      <c r="A108" s="55" t="s">
        <v>63</v>
      </c>
      <c r="B108" s="20" t="s">
        <v>457</v>
      </c>
      <c r="C108" s="20">
        <v>197</v>
      </c>
      <c r="D108" s="56" t="str">
        <f>INDEX(Base_Year,MATCH(A108,Metric,0))</f>
        <v>2004-2005</v>
      </c>
      <c r="E108" s="20">
        <v>169</v>
      </c>
      <c r="F108" s="20" t="str">
        <f>INDEX(Current_Year,MATCH(A108,Metric,0))</f>
        <v>2009-2010</v>
      </c>
      <c r="G108" s="33">
        <f>E108-C108</f>
        <v>-28</v>
      </c>
      <c r="H108" s="20" t="str">
        <f>INDEX(Desired_Direction,MATCH(A108,Metric,0))</f>
        <v>Down</v>
      </c>
      <c r="I108" s="20">
        <v>98</v>
      </c>
      <c r="J108" s="20" t="s">
        <v>258</v>
      </c>
      <c r="K108" s="20">
        <v>159</v>
      </c>
      <c r="L108" s="20" t="str">
        <f>INDEX(Metric_Included_in_Composite_Ranking?,MATCH(A108,Metric,0))</f>
        <v>No</v>
      </c>
      <c r="M108" s="19" t="str">
        <f>INDEX(Source,MATCH('Metric data value'!A108,Metric,0))</f>
        <v>Centers for Disease Control National Vital Statistics System as analyzed and compiled by the Commonwealth Fund State Scorecard on Healthcare System Performance 2014 edition</v>
      </c>
    </row>
    <row r="109" spans="1:13" ht="25.5" x14ac:dyDescent="0.25">
      <c r="A109" s="54" t="s">
        <v>64</v>
      </c>
      <c r="B109" s="21">
        <v>39</v>
      </c>
      <c r="C109" s="21">
        <v>96</v>
      </c>
      <c r="D109" s="59" t="str">
        <f>INDEX(Base_Year,MATCH(A109,Metric,0))</f>
        <v>2004-2005</v>
      </c>
      <c r="E109" s="21">
        <v>85</v>
      </c>
      <c r="F109" s="21" t="str">
        <f>INDEX(Current_Year,MATCH(A109,Metric,0))</f>
        <v>2009-2010</v>
      </c>
      <c r="G109" s="26">
        <f>E109-C109</f>
        <v>-11</v>
      </c>
      <c r="H109" s="21" t="str">
        <f>INDEX(Desired_Direction,MATCH(A109,Metric,0))</f>
        <v>Down</v>
      </c>
      <c r="I109" s="21">
        <v>46</v>
      </c>
      <c r="J109" s="21" t="s">
        <v>246</v>
      </c>
      <c r="K109" s="21">
        <v>78</v>
      </c>
      <c r="L109" s="21" t="str">
        <f>INDEX(Metric_Included_in_Composite_Ranking?,MATCH(A109,Metric,0))</f>
        <v>No</v>
      </c>
      <c r="M109" s="17" t="str">
        <f>INDEX(Source,MATCH('Metric data value'!A109,Metric,0))</f>
        <v>Centers for Disease Control National Vital Statistics System as analyzed and compiled by the Commonwealth Fund State Scorecard on Healthcare System Performance 2014 edition</v>
      </c>
    </row>
    <row r="110" spans="1:13" ht="21.75" thickBot="1" x14ac:dyDescent="0.4">
      <c r="A110" s="3" t="s">
        <v>236</v>
      </c>
      <c r="B110" s="90">
        <v>51</v>
      </c>
      <c r="C110" s="10"/>
      <c r="D110" s="63"/>
      <c r="E110" s="10"/>
      <c r="F110" s="10"/>
      <c r="G110" s="10"/>
      <c r="H110" s="10"/>
      <c r="I110" s="10"/>
      <c r="J110" s="10"/>
      <c r="K110" s="10"/>
      <c r="L110" s="10"/>
      <c r="M110" s="63"/>
    </row>
    <row r="111" spans="1:13" ht="18" thickTop="1" x14ac:dyDescent="0.3">
      <c r="A111" s="5" t="s">
        <v>465</v>
      </c>
      <c r="B111" s="93">
        <v>41</v>
      </c>
      <c r="C111" s="5"/>
      <c r="D111" s="64"/>
      <c r="E111" s="5"/>
      <c r="F111" s="5"/>
      <c r="G111" s="5"/>
      <c r="H111" s="5"/>
      <c r="I111" s="5"/>
      <c r="J111" s="5"/>
      <c r="K111" s="5"/>
      <c r="L111" s="5"/>
      <c r="M111" s="117"/>
    </row>
    <row r="112" spans="1:13" ht="25.5" x14ac:dyDescent="0.25">
      <c r="A112" s="55" t="s">
        <v>189</v>
      </c>
      <c r="B112" s="20">
        <v>11</v>
      </c>
      <c r="C112" s="36" t="s">
        <v>259</v>
      </c>
      <c r="D112" s="56" t="str">
        <f>INDEX(Base_Year,MATCH(A112,Metric,0))</f>
        <v>-</v>
      </c>
      <c r="E112" s="36">
        <v>3.2000000000000001E-2</v>
      </c>
      <c r="F112" s="56" t="str">
        <f>INDEX(Current_Year,MATCH(A112,Metric,0))</f>
        <v>2014 (accessed 9/14/14)</v>
      </c>
      <c r="G112" s="66" t="s">
        <v>259</v>
      </c>
      <c r="H112" s="20" t="str">
        <f>INDEX(Desired_Direction,MATCH(A112,Metric,0))</f>
        <v>Up</v>
      </c>
      <c r="I112" s="36">
        <v>0.1</v>
      </c>
      <c r="J112" s="20" t="s">
        <v>402</v>
      </c>
      <c r="K112" s="20" t="s">
        <v>259</v>
      </c>
      <c r="L112" s="20" t="str">
        <f>INDEX(Metric_Included_in_Composite_Ranking?,MATCH(A112,Metric,0))</f>
        <v>Yes</v>
      </c>
      <c r="M112" s="19" t="str">
        <f>INDEX(Source,MATCH('Metric data value'!A112,Metric,0))</f>
        <v>Public Health Accreditation Board (numerator); National Association of County and City Health Officials (denominator)</v>
      </c>
    </row>
    <row r="113" spans="1:13" x14ac:dyDescent="0.25">
      <c r="A113" s="54" t="s">
        <v>188</v>
      </c>
      <c r="B113" s="21">
        <v>30</v>
      </c>
      <c r="C113" s="21">
        <v>39.5</v>
      </c>
      <c r="D113" s="59">
        <f>INDEX(Base_Year,MATCH(A113,Metric,0))</f>
        <v>2010</v>
      </c>
      <c r="E113" s="21">
        <v>36.6</v>
      </c>
      <c r="F113" s="21">
        <f>INDEX(Current_Year,MATCH(A113,Metric,0))</f>
        <v>2013</v>
      </c>
      <c r="G113" s="67">
        <f>E113-C113</f>
        <v>-2.8999999999999986</v>
      </c>
      <c r="H113" s="21" t="str">
        <f>INDEX(Desired_Direction,MATCH(A113,Metric,0))</f>
        <v>Up</v>
      </c>
      <c r="I113" s="97">
        <v>136</v>
      </c>
      <c r="J113" s="21" t="s">
        <v>257</v>
      </c>
      <c r="K113" s="21" t="s">
        <v>259</v>
      </c>
      <c r="L113" s="21" t="str">
        <f>INDEX(Metric_Included_in_Composite_Ranking?,MATCH(A113,Metric,0))</f>
        <v>Yes</v>
      </c>
      <c r="M113" s="17" t="str">
        <f>INDEX(Source,MATCH('Metric data value'!A113,Metric,0))</f>
        <v>National Association of County and City Health Officials</v>
      </c>
    </row>
    <row r="114" spans="1:13" x14ac:dyDescent="0.25">
      <c r="A114" s="55" t="s">
        <v>187</v>
      </c>
      <c r="B114" s="20">
        <v>44</v>
      </c>
      <c r="C114" s="150">
        <v>10.38</v>
      </c>
      <c r="D114" s="56">
        <f>INDEX(Base_Year,MATCH(A114,Metric,0))</f>
        <v>2011</v>
      </c>
      <c r="E114" s="150">
        <v>9.94</v>
      </c>
      <c r="F114" s="20">
        <f>INDEX(Current_Year,MATCH(A114,Metric,0))</f>
        <v>2012</v>
      </c>
      <c r="G114" s="96">
        <f>E114-C114</f>
        <v>-0.44000000000000128</v>
      </c>
      <c r="H114" s="20" t="str">
        <f>INDEX(Desired_Direction,MATCH(A114,Metric,0))</f>
        <v>Up</v>
      </c>
      <c r="I114" s="20">
        <v>250.71</v>
      </c>
      <c r="J114" s="20" t="s">
        <v>401</v>
      </c>
      <c r="K114" s="20" t="s">
        <v>259</v>
      </c>
      <c r="L114" s="20" t="str">
        <f>INDEX(Metric_Included_in_Composite_Ranking?,MATCH(A114,Metric,0))</f>
        <v>Yes</v>
      </c>
      <c r="M114" s="19" t="str">
        <f>INDEX(Source,MATCH('Metric data value'!A114,Metric,0))</f>
        <v>Association of State and Territorial Health Officials</v>
      </c>
    </row>
    <row r="115" spans="1:13" ht="17.25" x14ac:dyDescent="0.3">
      <c r="A115" s="5" t="s">
        <v>191</v>
      </c>
      <c r="B115" s="93">
        <v>48</v>
      </c>
      <c r="C115" s="5"/>
      <c r="D115" s="64"/>
      <c r="E115" s="5"/>
      <c r="F115" s="5"/>
      <c r="G115" s="95"/>
      <c r="H115" s="5"/>
      <c r="I115" s="5"/>
      <c r="J115" s="5"/>
      <c r="K115" s="5"/>
      <c r="L115" s="5"/>
      <c r="M115" s="117"/>
    </row>
    <row r="116" spans="1:13" ht="25.5" x14ac:dyDescent="0.25">
      <c r="A116" s="55" t="s">
        <v>192</v>
      </c>
      <c r="B116" s="20">
        <v>33</v>
      </c>
      <c r="C116" s="20">
        <v>443.4</v>
      </c>
      <c r="D116" s="56">
        <f>INDEX(Base_Year,MATCH(A116,Metric,0))</f>
        <v>2012</v>
      </c>
      <c r="E116" s="20">
        <v>456.4</v>
      </c>
      <c r="F116" s="20">
        <f>INDEX(Current_Year,MATCH(A116,Metric,0))</f>
        <v>2013</v>
      </c>
      <c r="G116" s="72">
        <f t="shared" ref="G116:G128" si="19">E116-C116</f>
        <v>13</v>
      </c>
      <c r="H116" s="20" t="str">
        <f>INDEX(Desired_Direction,MATCH(A116,Metric,0))</f>
        <v>Down</v>
      </c>
      <c r="I116" s="20">
        <v>140.6</v>
      </c>
      <c r="J116" s="20" t="s">
        <v>240</v>
      </c>
      <c r="K116" s="20">
        <v>457.6</v>
      </c>
      <c r="L116" s="20" t="str">
        <f>INDEX(Metric_Included_in_Composite_Ranking?,MATCH(A116,Metric,0))</f>
        <v>Yes</v>
      </c>
      <c r="M116" s="19" t="str">
        <f>INDEX(Source,MATCH('Metric data value'!A116,Metric,0))</f>
        <v>National Center for HIV/AIDS, Viral Hepatitis, STD, and TB Prevention, as compiled by America’s Health Rankings 2013 Edition</v>
      </c>
    </row>
    <row r="117" spans="1:13" x14ac:dyDescent="0.25">
      <c r="A117" s="54" t="s">
        <v>193</v>
      </c>
      <c r="B117" s="21">
        <v>36</v>
      </c>
      <c r="C117" s="27">
        <v>0.27800000000000002</v>
      </c>
      <c r="D117" s="59">
        <f>INDEX(Base_Year,MATCH(A117,Metric,0))</f>
        <v>2011</v>
      </c>
      <c r="E117" s="27">
        <v>0.47299999999999998</v>
      </c>
      <c r="F117" s="21">
        <f>INDEX(Current_Year,MATCH(A117,Metric,0))</f>
        <v>2012</v>
      </c>
      <c r="G117" s="30">
        <f t="shared" si="19"/>
        <v>0.19499999999999995</v>
      </c>
      <c r="H117" s="21" t="str">
        <f>INDEX(Desired_Direction,MATCH(A117,Metric,0))</f>
        <v>Up</v>
      </c>
      <c r="I117" s="98">
        <v>1</v>
      </c>
      <c r="J117" s="21" t="s">
        <v>403</v>
      </c>
      <c r="K117" s="27" t="s">
        <v>259</v>
      </c>
      <c r="L117" s="21" t="str">
        <f>INDEX(Metric_Included_in_Composite_Ranking?,MATCH(A117,Metric,0))</f>
        <v>Yes</v>
      </c>
      <c r="M117" s="17" t="str">
        <f>INDEX(Source,MATCH('Metric data value'!A117,Metric,0))</f>
        <v>Foodborne Online Outbreak Database</v>
      </c>
    </row>
    <row r="118" spans="1:13" x14ac:dyDescent="0.25">
      <c r="A118" s="55" t="s">
        <v>194</v>
      </c>
      <c r="B118" s="20">
        <v>48</v>
      </c>
      <c r="C118" s="36">
        <v>0.66800000000000004</v>
      </c>
      <c r="D118" s="56">
        <f>INDEX(Base_Year,MATCH(A118,Metric,0))</f>
        <v>2012</v>
      </c>
      <c r="E118" s="36">
        <v>0.61699999999999999</v>
      </c>
      <c r="F118" s="20">
        <f>INDEX(Current_Year,MATCH(A118,Metric,0))</f>
        <v>2013</v>
      </c>
      <c r="G118" s="99">
        <f t="shared" si="19"/>
        <v>-5.1000000000000045E-2</v>
      </c>
      <c r="H118" s="20" t="str">
        <f>INDEX(Desired_Direction,MATCH(A118,Metric,0))</f>
        <v>Up</v>
      </c>
      <c r="I118" s="36">
        <v>0.82099999999999995</v>
      </c>
      <c r="J118" s="20" t="s">
        <v>404</v>
      </c>
      <c r="K118" s="36">
        <v>0.70399999999999996</v>
      </c>
      <c r="L118" s="20" t="str">
        <f>INDEX(Metric_Included_in_Composite_Ranking?,MATCH(A118,Metric,0))</f>
        <v>Yes</v>
      </c>
      <c r="M118" s="19" t="str">
        <f>INDEX(Source,MATCH('Metric data value'!A118,Metric,0))</f>
        <v>National Immunization Survey as compiled by RWJF DataHub</v>
      </c>
    </row>
    <row r="119" spans="1:13" ht="17.25" x14ac:dyDescent="0.3">
      <c r="A119" s="5" t="s">
        <v>195</v>
      </c>
      <c r="B119" s="93">
        <v>44</v>
      </c>
      <c r="C119" s="5"/>
      <c r="D119" s="64"/>
      <c r="E119" s="5"/>
      <c r="F119" s="5"/>
      <c r="G119" s="95"/>
      <c r="H119" s="5"/>
      <c r="I119" s="5"/>
      <c r="J119" s="5"/>
      <c r="K119" s="5"/>
      <c r="L119" s="5"/>
      <c r="M119" s="117"/>
    </row>
    <row r="120" spans="1:13" x14ac:dyDescent="0.25">
      <c r="A120" s="55" t="s">
        <v>196</v>
      </c>
      <c r="B120" s="20">
        <v>44</v>
      </c>
      <c r="C120" s="208">
        <v>1.61</v>
      </c>
      <c r="D120" s="56" t="str">
        <f>INDEX(Base_Year,MATCH(A120,Metric,0))</f>
        <v>FY 2012</v>
      </c>
      <c r="E120" s="208">
        <v>1.5</v>
      </c>
      <c r="F120" s="20" t="str">
        <f>INDEX(Current_Year,MATCH(A120,Metric,0))</f>
        <v>FY 2013</v>
      </c>
      <c r="G120" s="209">
        <f t="shared" si="19"/>
        <v>-0.1100000000000001</v>
      </c>
      <c r="H120" s="20" t="str">
        <f>INDEX(Desired_Direction,MATCH(A120,Metric,0))</f>
        <v>Up</v>
      </c>
      <c r="I120" s="208">
        <v>9.93</v>
      </c>
      <c r="J120" s="20" t="s">
        <v>246</v>
      </c>
      <c r="K120" s="208">
        <v>1.68</v>
      </c>
      <c r="L120" s="20" t="str">
        <f>INDEX(Metric_Included_in_Composite_Ranking?,MATCH(A120,Metric,0))</f>
        <v>Yes</v>
      </c>
      <c r="M120" s="19" t="str">
        <f>INDEX(Source,MATCH('Metric data value'!A120,Metric,0))</f>
        <v>Centers for Disease Control and Prevention, US Census</v>
      </c>
    </row>
    <row r="121" spans="1:13" ht="17.25" x14ac:dyDescent="0.3">
      <c r="A121" s="5" t="s">
        <v>197</v>
      </c>
      <c r="B121" s="93">
        <v>40</v>
      </c>
      <c r="C121" s="5"/>
      <c r="D121" s="64"/>
      <c r="E121" s="5"/>
      <c r="F121" s="5"/>
      <c r="G121" s="95"/>
      <c r="H121" s="5"/>
      <c r="I121" s="5"/>
      <c r="J121" s="5"/>
      <c r="K121" s="5"/>
      <c r="L121" s="5"/>
      <c r="M121" s="117"/>
    </row>
    <row r="122" spans="1:13" s="86" customFormat="1" ht="25.5" x14ac:dyDescent="0.25">
      <c r="A122" s="82" t="s">
        <v>211</v>
      </c>
      <c r="B122" s="22">
        <v>17</v>
      </c>
      <c r="C122" s="22" t="s">
        <v>259</v>
      </c>
      <c r="D122" s="58" t="str">
        <f>INDEX(Base_Year,MATCH(A122,Metric,0))</f>
        <v>-</v>
      </c>
      <c r="E122" s="24">
        <v>0.26700000000000002</v>
      </c>
      <c r="F122" s="22">
        <f>INDEX(Current_Year,MATCH(A122,Metric,0))</f>
        <v>2012</v>
      </c>
      <c r="G122" s="31" t="s">
        <v>259</v>
      </c>
      <c r="H122" s="22" t="str">
        <f>INDEX(Desired_Direction,MATCH(A122,Metric,0))</f>
        <v>Down</v>
      </c>
      <c r="I122" s="24">
        <v>0.14499999999999999</v>
      </c>
      <c r="J122" s="22" t="s">
        <v>256</v>
      </c>
      <c r="K122" s="24">
        <v>0.27100000000000002</v>
      </c>
      <c r="L122" s="22" t="str">
        <f>INDEX(Metric_Included_in_Composite_Ranking?,MATCH(A122,Metric,0))</f>
        <v>Yes</v>
      </c>
      <c r="M122" s="16" t="str">
        <f>INDEX(Source,MATCH('Metric data value'!A122,Metric,0))</f>
        <v>Behavioral Risk Factor Surveillance System, as compiled by America’s Health Rankings Senior Report 2014 edition</v>
      </c>
    </row>
    <row r="123" spans="1:13" x14ac:dyDescent="0.25">
      <c r="A123" s="54" t="s">
        <v>198</v>
      </c>
      <c r="B123" s="21">
        <v>27</v>
      </c>
      <c r="C123" s="207">
        <v>1.25</v>
      </c>
      <c r="D123" s="59">
        <f t="shared" ref="D123:D130" si="20">INDEX(Base_Year,MATCH(A123,Metric,0))</f>
        <v>2012</v>
      </c>
      <c r="E123" s="207">
        <v>1.25</v>
      </c>
      <c r="F123" s="21">
        <f t="shared" ref="F123:F130" si="21">INDEX(Current_Year,MATCH(A123,Metric,0))</f>
        <v>2013</v>
      </c>
      <c r="G123" s="32">
        <f t="shared" si="19"/>
        <v>0</v>
      </c>
      <c r="H123" s="21" t="str">
        <f t="shared" ref="H123:H127" si="22">INDEX(Desired_Direction,MATCH(A123,Metric,0))</f>
        <v>Up</v>
      </c>
      <c r="I123" s="207">
        <v>4.3499999999999996</v>
      </c>
      <c r="J123" s="21" t="s">
        <v>405</v>
      </c>
      <c r="K123" s="21" t="s">
        <v>259</v>
      </c>
      <c r="L123" s="21" t="str">
        <f t="shared" ref="L123:L130" si="23">INDEX(Metric_Included_in_Composite_Ranking?,MATCH(A123,Metric,0))</f>
        <v>Yes</v>
      </c>
      <c r="M123" s="17" t="str">
        <f>INDEX(Source,MATCH('Metric data value'!A123,Metric,0))</f>
        <v>Centers for Disease Control and Prevention, as compiled by RWJF DataHub</v>
      </c>
    </row>
    <row r="124" spans="1:13" s="86" customFormat="1" x14ac:dyDescent="0.25">
      <c r="A124" s="82" t="s">
        <v>202</v>
      </c>
      <c r="B124" s="22">
        <v>31</v>
      </c>
      <c r="C124" s="22" t="s">
        <v>259</v>
      </c>
      <c r="D124" s="58" t="str">
        <f>INDEX(Base_Year,MATCH(A124,Metric,0))</f>
        <v>-</v>
      </c>
      <c r="E124" s="22">
        <v>7.9</v>
      </c>
      <c r="F124" s="22">
        <f>INDEX(Current_Year,MATCH(A124,Metric,0))</f>
        <v>2010</v>
      </c>
      <c r="G124" s="31" t="s">
        <v>259</v>
      </c>
      <c r="H124" s="22" t="str">
        <f>INDEX(Desired_Direction,MATCH(A124,Metric,0))</f>
        <v>Down</v>
      </c>
      <c r="I124" s="22">
        <v>3.7</v>
      </c>
      <c r="J124" s="22" t="s">
        <v>407</v>
      </c>
      <c r="K124" s="22">
        <v>7.1</v>
      </c>
      <c r="L124" s="22" t="str">
        <f>INDEX(Metric_Included_in_Composite_Ranking?,MATCH(A124,Metric,0))</f>
        <v>Yes</v>
      </c>
      <c r="M124" s="16" t="str">
        <f>INDEX(Source,MATCH('Metric data value'!A124,Metric,0))</f>
        <v>Drug Enforcement Agency, as compiled by Trust for America’s Health</v>
      </c>
    </row>
    <row r="125" spans="1:13" x14ac:dyDescent="0.25">
      <c r="A125" s="54" t="s">
        <v>201</v>
      </c>
      <c r="B125" s="21">
        <v>34</v>
      </c>
      <c r="C125" s="25">
        <v>0.84099999999999997</v>
      </c>
      <c r="D125" s="59">
        <f>INDEX(Base_Year,MATCH(A125,Metric,0))</f>
        <v>2011</v>
      </c>
      <c r="E125" s="25">
        <v>0.82</v>
      </c>
      <c r="F125" s="21">
        <f>INDEX(Current_Year,MATCH(A125,Metric,0))</f>
        <v>2012</v>
      </c>
      <c r="G125" s="29">
        <f>E125-C125</f>
        <v>-2.1000000000000019E-2</v>
      </c>
      <c r="H125" s="21" t="str">
        <f>INDEX(Desired_Direction,MATCH(A125,Metric,0))</f>
        <v>Up</v>
      </c>
      <c r="I125" s="25">
        <v>0.96899999999999997</v>
      </c>
      <c r="J125" s="21" t="s">
        <v>406</v>
      </c>
      <c r="K125" s="25">
        <v>0.86</v>
      </c>
      <c r="L125" s="21" t="str">
        <f>INDEX(Metric_Included_in_Composite_Ranking?,MATCH(A125,Metric,0))</f>
        <v>Yes</v>
      </c>
      <c r="M125" s="17" t="str">
        <f>INDEX(Source,MATCH('Metric data value'!A125,Metric,0))</f>
        <v>National Highway Traffic Safety Administration</v>
      </c>
    </row>
    <row r="126" spans="1:13" s="86" customFormat="1" x14ac:dyDescent="0.25">
      <c r="A126" s="82" t="s">
        <v>199</v>
      </c>
      <c r="B126" s="22">
        <v>46</v>
      </c>
      <c r="C126" s="94" t="s">
        <v>259</v>
      </c>
      <c r="D126" s="58" t="str">
        <f t="shared" si="20"/>
        <v>-</v>
      </c>
      <c r="E126" s="23">
        <v>4.3999999999999997E-2</v>
      </c>
      <c r="F126" s="22" t="str">
        <f t="shared" si="21"/>
        <v>FY 2014</v>
      </c>
      <c r="G126" s="31" t="s">
        <v>259</v>
      </c>
      <c r="H126" s="22" t="str">
        <f t="shared" si="22"/>
        <v>Up</v>
      </c>
      <c r="I126" s="23">
        <v>1.1479999999999999</v>
      </c>
      <c r="J126" s="22" t="s">
        <v>243</v>
      </c>
      <c r="K126" s="22" t="s">
        <v>259</v>
      </c>
      <c r="L126" s="22" t="str">
        <f t="shared" si="23"/>
        <v>Yes</v>
      </c>
      <c r="M126" s="16" t="str">
        <f>INDEX(Source,MATCH('Metric data value'!A126,Metric,0))</f>
        <v>American Lung Association, The State of Tobacco Control</v>
      </c>
    </row>
    <row r="127" spans="1:13" ht="22.5" customHeight="1" x14ac:dyDescent="0.25">
      <c r="A127" s="54" t="s">
        <v>203</v>
      </c>
      <c r="B127" s="21" t="s">
        <v>457</v>
      </c>
      <c r="C127" s="21" t="s">
        <v>259</v>
      </c>
      <c r="D127" s="59" t="s">
        <v>259</v>
      </c>
      <c r="E127" s="27">
        <v>0.22600000000000001</v>
      </c>
      <c r="F127" s="21">
        <f t="shared" si="21"/>
        <v>2013</v>
      </c>
      <c r="G127" s="32" t="s">
        <v>259</v>
      </c>
      <c r="H127" s="21" t="str">
        <f t="shared" si="22"/>
        <v>Up</v>
      </c>
      <c r="I127" s="27">
        <v>0.76800000000000002</v>
      </c>
      <c r="J127" s="21" t="s">
        <v>255</v>
      </c>
      <c r="K127" s="27">
        <v>0.25800000000000001</v>
      </c>
      <c r="L127" s="21" t="str">
        <f t="shared" si="23"/>
        <v>No</v>
      </c>
      <c r="M127" s="17" t="str">
        <f>INDEX(Source,MATCH('Metric data value'!A127,Metric,0))</f>
        <v>Centers for Disease Control and Prevention State Indicators Report on Fruits and Vegetables 2013</v>
      </c>
    </row>
    <row r="128" spans="1:13" s="86" customFormat="1" x14ac:dyDescent="0.25">
      <c r="A128" s="82" t="s">
        <v>205</v>
      </c>
      <c r="B128" s="22" t="s">
        <v>457</v>
      </c>
      <c r="C128" s="24">
        <v>0.73</v>
      </c>
      <c r="D128" s="58">
        <f t="shared" si="20"/>
        <v>2009</v>
      </c>
      <c r="E128" s="24">
        <v>0.76800000000000002</v>
      </c>
      <c r="F128" s="22">
        <f t="shared" si="21"/>
        <v>2010</v>
      </c>
      <c r="G128" s="28">
        <f t="shared" si="19"/>
        <v>3.8000000000000034E-2</v>
      </c>
      <c r="H128" s="22" t="str">
        <f>INDEX(Desired_Direction,MATCH(A128,Metric,0))</f>
        <v>Up</v>
      </c>
      <c r="I128" s="24">
        <v>0.85599999999999998</v>
      </c>
      <c r="J128" s="22" t="s">
        <v>238</v>
      </c>
      <c r="K128" s="22" t="s">
        <v>259</v>
      </c>
      <c r="L128" s="22" t="str">
        <f t="shared" si="23"/>
        <v>No</v>
      </c>
      <c r="M128" s="16" t="str">
        <f>INDEX(Source,MATCH('Metric data value'!A128,Metric,0))</f>
        <v>Centers for Disease Control and Prevention, Pregnancy Risk Assessment Monitoring System</v>
      </c>
    </row>
    <row r="129" spans="1:13" s="86" customFormat="1" x14ac:dyDescent="0.25">
      <c r="A129" s="54" t="s">
        <v>209</v>
      </c>
      <c r="B129" s="119" t="s">
        <v>457</v>
      </c>
      <c r="C129" s="21" t="s">
        <v>259</v>
      </c>
      <c r="D129" s="59" t="str">
        <f>INDEX(Base_Year,MATCH(A129,Metric,0))</f>
        <v>-</v>
      </c>
      <c r="E129" s="27">
        <v>0.45600000000000002</v>
      </c>
      <c r="F129" s="21">
        <f>INDEX(Current_Year,MATCH(A129,Metric,0))</f>
        <v>2013</v>
      </c>
      <c r="G129" s="32" t="s">
        <v>259</v>
      </c>
      <c r="H129" s="21" t="str">
        <f>INDEX(Desired_Direction,MATCH(A129,Metric,0))</f>
        <v>Down</v>
      </c>
      <c r="I129" s="27">
        <v>0.32300000000000001</v>
      </c>
      <c r="J129" s="21" t="s">
        <v>258</v>
      </c>
      <c r="K129" s="27">
        <v>0.41399999999999998</v>
      </c>
      <c r="L129" s="21" t="str">
        <f>INDEX(Metric_Included_in_Composite_Ranking?,MATCH(A129,Metric,0))</f>
        <v>No</v>
      </c>
      <c r="M129" s="17" t="str">
        <f>INDEX(Source,MATCH('Metric data value'!A129,Metric,0))</f>
        <v>Centers for Disease Control and Prevention, Youth Risk Behavior Surveillance System</v>
      </c>
    </row>
    <row r="130" spans="1:13" ht="25.5" x14ac:dyDescent="0.25">
      <c r="A130" s="217" t="s">
        <v>206</v>
      </c>
      <c r="B130" s="31" t="s">
        <v>259</v>
      </c>
      <c r="C130" s="127" t="s">
        <v>259</v>
      </c>
      <c r="D130" s="124" t="str">
        <f t="shared" si="20"/>
        <v>-</v>
      </c>
      <c r="E130" s="122" t="s">
        <v>259</v>
      </c>
      <c r="F130" s="124" t="str">
        <f t="shared" si="21"/>
        <v>To be reported in 2015</v>
      </c>
      <c r="G130" s="125" t="s">
        <v>259</v>
      </c>
      <c r="H130" s="31" t="str">
        <f>INDEX(Desired_Direction,MATCH(A130,Metric,0))</f>
        <v>Up</v>
      </c>
      <c r="I130" s="122" t="s">
        <v>259</v>
      </c>
      <c r="J130" s="31" t="s">
        <v>259</v>
      </c>
      <c r="K130" s="31" t="s">
        <v>259</v>
      </c>
      <c r="L130" s="31" t="str">
        <f t="shared" si="23"/>
        <v>No</v>
      </c>
      <c r="M130" s="126" t="str">
        <f>INDEX(Source,MATCH('Metric data value'!A130,Metric,0))</f>
        <v>Centers for Disease Control and Prevention, Pregnancy Risk Assessment Monitoring System</v>
      </c>
    </row>
    <row r="131" spans="1:13" s="86" customFormat="1" ht="17.25" x14ac:dyDescent="0.3">
      <c r="A131" s="5" t="s">
        <v>466</v>
      </c>
      <c r="B131" s="93"/>
      <c r="C131" s="5"/>
      <c r="D131" s="64"/>
      <c r="E131" s="5"/>
      <c r="F131" s="5"/>
      <c r="G131" s="95"/>
      <c r="H131" s="5"/>
      <c r="I131" s="5"/>
      <c r="J131" s="5"/>
      <c r="K131" s="5"/>
      <c r="L131" s="5"/>
      <c r="M131" s="117"/>
    </row>
    <row r="132" spans="1:13" s="86" customFormat="1" x14ac:dyDescent="0.25">
      <c r="A132" s="82" t="s">
        <v>467</v>
      </c>
      <c r="B132" s="100" t="s">
        <v>259</v>
      </c>
      <c r="C132" s="22" t="s">
        <v>259</v>
      </c>
      <c r="D132" s="58" t="s">
        <v>259</v>
      </c>
      <c r="E132" s="118">
        <v>0.68</v>
      </c>
      <c r="F132" s="22">
        <v>2010</v>
      </c>
      <c r="G132" s="31" t="s">
        <v>259</v>
      </c>
      <c r="H132" s="22" t="s">
        <v>17</v>
      </c>
      <c r="I132" s="24" t="s">
        <v>259</v>
      </c>
      <c r="J132" s="22" t="s">
        <v>259</v>
      </c>
      <c r="K132" s="24" t="s">
        <v>259</v>
      </c>
      <c r="L132" s="22" t="s">
        <v>116</v>
      </c>
      <c r="M132" s="16" t="s">
        <v>363</v>
      </c>
    </row>
    <row r="133" spans="1:13" s="86" customFormat="1" x14ac:dyDescent="0.25">
      <c r="A133" s="54" t="s">
        <v>468</v>
      </c>
      <c r="B133" s="119" t="s">
        <v>259</v>
      </c>
      <c r="C133" s="21" t="s">
        <v>259</v>
      </c>
      <c r="D133" s="59" t="s">
        <v>259</v>
      </c>
      <c r="E133" s="98">
        <v>0.76</v>
      </c>
      <c r="F133" s="21">
        <v>2010</v>
      </c>
      <c r="G133" s="32" t="s">
        <v>259</v>
      </c>
      <c r="H133" s="21" t="s">
        <v>17</v>
      </c>
      <c r="I133" s="27" t="s">
        <v>259</v>
      </c>
      <c r="J133" s="21" t="s">
        <v>259</v>
      </c>
      <c r="K133" s="27" t="s">
        <v>259</v>
      </c>
      <c r="L133" s="21" t="s">
        <v>116</v>
      </c>
      <c r="M133" s="17" t="s">
        <v>363</v>
      </c>
    </row>
    <row r="134" spans="1:13" s="86" customFormat="1" x14ac:dyDescent="0.25">
      <c r="A134" s="82" t="s">
        <v>469</v>
      </c>
      <c r="B134" s="100" t="s">
        <v>259</v>
      </c>
      <c r="C134" s="22" t="s">
        <v>259</v>
      </c>
      <c r="D134" s="58" t="s">
        <v>259</v>
      </c>
      <c r="E134" s="118">
        <v>0.77</v>
      </c>
      <c r="F134" s="22">
        <v>2010</v>
      </c>
      <c r="G134" s="31" t="s">
        <v>259</v>
      </c>
      <c r="H134" s="22" t="s">
        <v>17</v>
      </c>
      <c r="I134" s="24" t="s">
        <v>259</v>
      </c>
      <c r="J134" s="22" t="s">
        <v>259</v>
      </c>
      <c r="K134" s="24" t="s">
        <v>259</v>
      </c>
      <c r="L134" s="22" t="s">
        <v>116</v>
      </c>
      <c r="M134" s="16" t="s">
        <v>363</v>
      </c>
    </row>
    <row r="135" spans="1:13" s="86" customFormat="1" x14ac:dyDescent="0.25">
      <c r="A135" s="54" t="s">
        <v>470</v>
      </c>
      <c r="B135" s="119" t="s">
        <v>259</v>
      </c>
      <c r="C135" s="21" t="s">
        <v>259</v>
      </c>
      <c r="D135" s="59" t="s">
        <v>259</v>
      </c>
      <c r="E135" s="98">
        <v>0.84</v>
      </c>
      <c r="F135" s="21">
        <v>2010</v>
      </c>
      <c r="G135" s="32" t="s">
        <v>259</v>
      </c>
      <c r="H135" s="21" t="s">
        <v>17</v>
      </c>
      <c r="I135" s="27" t="s">
        <v>259</v>
      </c>
      <c r="J135" s="21" t="s">
        <v>259</v>
      </c>
      <c r="K135" s="27" t="s">
        <v>259</v>
      </c>
      <c r="L135" s="21" t="s">
        <v>116</v>
      </c>
      <c r="M135" s="17" t="s">
        <v>363</v>
      </c>
    </row>
    <row r="136" spans="1:13" ht="21.75" thickBot="1" x14ac:dyDescent="0.4">
      <c r="A136" s="81" t="s">
        <v>234</v>
      </c>
      <c r="B136" s="90">
        <v>29</v>
      </c>
      <c r="C136" s="10"/>
      <c r="D136" s="63"/>
      <c r="E136" s="10"/>
      <c r="F136" s="10"/>
      <c r="G136" s="10"/>
      <c r="H136" s="10"/>
      <c r="I136" s="10"/>
      <c r="J136" s="10"/>
      <c r="K136" s="10"/>
      <c r="L136" s="10"/>
      <c r="M136" s="63"/>
    </row>
    <row r="137" spans="1:13" ht="18" thickTop="1" x14ac:dyDescent="0.3">
      <c r="A137" s="5" t="s">
        <v>120</v>
      </c>
      <c r="B137" s="92">
        <v>27</v>
      </c>
      <c r="C137" s="11"/>
      <c r="D137" s="60"/>
      <c r="E137" s="11"/>
      <c r="F137" s="12"/>
      <c r="G137" s="12"/>
      <c r="H137" s="12"/>
      <c r="I137" s="12"/>
      <c r="J137" s="12"/>
      <c r="K137" s="12"/>
      <c r="L137" s="12"/>
      <c r="M137" s="18"/>
    </row>
    <row r="138" spans="1:13" s="86" customFormat="1" ht="25.5" x14ac:dyDescent="0.25">
      <c r="A138" s="82" t="s">
        <v>471</v>
      </c>
      <c r="B138" s="22">
        <v>18</v>
      </c>
      <c r="C138" s="24">
        <v>0.34</v>
      </c>
      <c r="D138" s="58">
        <f>INDEX(Base_Year,MATCH(A138,Metric,0))</f>
        <v>2011</v>
      </c>
      <c r="E138" s="24">
        <v>0.37</v>
      </c>
      <c r="F138" s="22">
        <f>INDEX(Current_Year,MATCH(A138,Metric,0))</f>
        <v>2013</v>
      </c>
      <c r="G138" s="111">
        <f>E138-C138</f>
        <v>2.9999999999999971E-2</v>
      </c>
      <c r="H138" s="22" t="str">
        <f>INDEX(Desired_Direction,MATCH(A138,Metric,0))</f>
        <v>Up</v>
      </c>
      <c r="I138" s="24">
        <v>0.47</v>
      </c>
      <c r="J138" s="22" t="s">
        <v>258</v>
      </c>
      <c r="K138" s="24">
        <v>0.34</v>
      </c>
      <c r="L138" s="22" t="str">
        <f>INDEX(Metric_Included_in_Composite_Ranking?,MATCH(A138,Metric,0))</f>
        <v>Yes</v>
      </c>
      <c r="M138" s="16" t="str">
        <f>INDEX(Source,MATCH('Metric data value'!A138,Metric,0))</f>
        <v>US Department of Education, National Assessment of Educational Progress, as compiled by Kids Count Data Center</v>
      </c>
    </row>
    <row r="139" spans="1:13" ht="29.25" customHeight="1" x14ac:dyDescent="0.25">
      <c r="A139" s="54" t="s">
        <v>366</v>
      </c>
      <c r="B139" s="21">
        <v>19</v>
      </c>
      <c r="C139" s="27">
        <v>0.79600000000000004</v>
      </c>
      <c r="D139" s="59" t="str">
        <f>INDEX(Base_Year,MATCH(A139,Metric,0))</f>
        <v>2008-09</v>
      </c>
      <c r="E139" s="27">
        <v>0.81399999999999995</v>
      </c>
      <c r="F139" s="21">
        <f>INDEX(Current_Year,MATCH(A139,Metric,0))</f>
        <v>2010</v>
      </c>
      <c r="G139" s="109">
        <f>E139-C139</f>
        <v>1.7999999999999905E-2</v>
      </c>
      <c r="H139" s="21" t="str">
        <f>INDEX(Desired_Direction,MATCH(A139,Metric,0))</f>
        <v>Up</v>
      </c>
      <c r="I139" s="27">
        <v>0.91400000000000003</v>
      </c>
      <c r="J139" s="21" t="s">
        <v>244</v>
      </c>
      <c r="K139" s="27">
        <v>0.78200000000000003</v>
      </c>
      <c r="L139" s="21" t="str">
        <f>INDEX(Metric_Included_in_Composite_Ranking?,MATCH(A139,Metric,0))</f>
        <v>Yes</v>
      </c>
      <c r="M139" s="17" t="str">
        <f>INDEX(Source,MATCH('Metric data value'!A139,Metric,0))</f>
        <v>National Center for Education Statistics, as compiled by America’s Health Rankings 2013 edition</v>
      </c>
    </row>
    <row r="140" spans="1:13" x14ac:dyDescent="0.25">
      <c r="A140" s="55" t="s">
        <v>121</v>
      </c>
      <c r="B140" s="20">
        <v>27</v>
      </c>
      <c r="C140" s="34">
        <v>0.45</v>
      </c>
      <c r="D140" s="56">
        <f>INDEX(Base_Year,MATCH(A140,Metric,0))</f>
        <v>2010</v>
      </c>
      <c r="E140" s="36">
        <v>0.44</v>
      </c>
      <c r="F140" s="20">
        <f>INDEX(Current_Year,MATCH(A140,Metric,0))</f>
        <v>2011</v>
      </c>
      <c r="G140" s="78">
        <f>E140-C140</f>
        <v>-1.0000000000000009E-2</v>
      </c>
      <c r="H140" s="20" t="str">
        <f>INDEX(Desired_Direction,MATCH(A140,Metric,0))</f>
        <v>Up</v>
      </c>
      <c r="I140" s="36">
        <v>0.73</v>
      </c>
      <c r="J140" s="20" t="s">
        <v>246</v>
      </c>
      <c r="K140" s="36">
        <v>0.46</v>
      </c>
      <c r="L140" s="20" t="str">
        <f>INDEX(Metric_Included_in_Composite_Ranking?,MATCH(A140,Metric,0))</f>
        <v>Yes</v>
      </c>
      <c r="M140" s="19" t="str">
        <f>INDEX(Source,MATCH('Metric data value'!A140,Metric,0))</f>
        <v>US Census Bureau, American Community Survey, as compiled by Kids Count Data Center</v>
      </c>
    </row>
    <row r="141" spans="1:13" x14ac:dyDescent="0.25">
      <c r="A141" s="54" t="s">
        <v>124</v>
      </c>
      <c r="B141" s="21">
        <v>39</v>
      </c>
      <c r="C141" s="25">
        <v>0.24099999999999999</v>
      </c>
      <c r="D141" s="59">
        <f>INDEX(Base_Year,MATCH(A141,Metric,0))</f>
        <v>2008</v>
      </c>
      <c r="E141" s="25">
        <v>0.24099999999999999</v>
      </c>
      <c r="F141" s="21">
        <f>INDEX(Current_Year,MATCH(A141,Metric,0))</f>
        <v>2009</v>
      </c>
      <c r="G141" s="74">
        <f t="shared" ref="G141:G161" si="24">E141-C141</f>
        <v>0</v>
      </c>
      <c r="H141" s="21" t="str">
        <f>INDEX(Desired_Direction,MATCH(A141,Metric,0))</f>
        <v>Up</v>
      </c>
      <c r="I141" s="27">
        <v>0.48499999999999999</v>
      </c>
      <c r="J141" s="21" t="s">
        <v>246</v>
      </c>
      <c r="K141" s="27">
        <v>0.27900000000000003</v>
      </c>
      <c r="L141" s="21" t="str">
        <f>INDEX(Metric_Included_in_Composite_Ranking?,MATCH(A141,Metric,0))</f>
        <v>Yes</v>
      </c>
      <c r="M141" s="17" t="str">
        <f>INDEX(Source,MATCH('Metric data value'!A141,Metric,0))</f>
        <v>US Census Bureau, American Community Survey</v>
      </c>
    </row>
    <row r="142" spans="1:13" ht="17.25" x14ac:dyDescent="0.3">
      <c r="A142" s="5" t="s">
        <v>125</v>
      </c>
      <c r="B142" s="92">
        <v>35</v>
      </c>
      <c r="C142" s="11"/>
      <c r="D142" s="60"/>
      <c r="E142" s="11"/>
      <c r="F142" s="12"/>
      <c r="G142" s="107"/>
      <c r="H142" s="12"/>
      <c r="I142" s="12"/>
      <c r="J142" s="12"/>
      <c r="K142" s="12"/>
      <c r="L142" s="12"/>
      <c r="M142" s="18"/>
    </row>
    <row r="143" spans="1:13" s="86" customFormat="1" x14ac:dyDescent="0.25">
      <c r="A143" s="82" t="s">
        <v>128</v>
      </c>
      <c r="B143" s="22">
        <v>29</v>
      </c>
      <c r="C143" s="24">
        <v>0.217</v>
      </c>
      <c r="D143" s="58">
        <f>INDEX(Base_Year,MATCH(A143,Metric,0))</f>
        <v>2011</v>
      </c>
      <c r="E143" s="24">
        <v>0.214</v>
      </c>
      <c r="F143" s="22">
        <f>INDEX(Current_Year,MATCH(A143,Metric,0))</f>
        <v>2012</v>
      </c>
      <c r="G143" s="111">
        <f>E143-C143</f>
        <v>-3.0000000000000027E-3</v>
      </c>
      <c r="H143" s="22" t="str">
        <f>INDEX(Desired_Direction,MATCH(A143,Metric,0))</f>
        <v>Down</v>
      </c>
      <c r="I143" s="24">
        <v>0.111</v>
      </c>
      <c r="J143" s="22" t="s">
        <v>401</v>
      </c>
      <c r="K143" s="24">
        <v>0.218</v>
      </c>
      <c r="L143" s="22" t="str">
        <f>INDEX(Metric_Included_in_Composite_Ranking?,MATCH(A143,Metric,0))</f>
        <v>Yes</v>
      </c>
      <c r="M143" s="16" t="str">
        <f>INDEX(Source,MATCH('Metric data value'!A143,Metric,0))</f>
        <v>US Census Bureau, Current Population Survey</v>
      </c>
    </row>
    <row r="144" spans="1:13" x14ac:dyDescent="0.25">
      <c r="A144" s="54" t="s">
        <v>126</v>
      </c>
      <c r="B144" s="149">
        <v>31</v>
      </c>
      <c r="C144" s="27">
        <v>7.3999999999999996E-2</v>
      </c>
      <c r="D144" s="59">
        <f>INDEX(Base_Year,MATCH(A144,Metric,0))</f>
        <v>2012</v>
      </c>
      <c r="E144" s="27">
        <v>7.3999999999999996E-2</v>
      </c>
      <c r="F144" s="21">
        <f>INDEX(Current_Year,MATCH(A144,Metric,0))</f>
        <v>2013</v>
      </c>
      <c r="G144" s="29">
        <f t="shared" si="24"/>
        <v>0</v>
      </c>
      <c r="H144" s="21" t="str">
        <f>INDEX(Desired_Direction,MATCH(A144,Metric,0))</f>
        <v>Down</v>
      </c>
      <c r="I144" s="27">
        <v>2.9000000000000001E-2</v>
      </c>
      <c r="J144" s="21" t="s">
        <v>243</v>
      </c>
      <c r="K144" s="27">
        <v>7.3999999999999996E-2</v>
      </c>
      <c r="L144" s="21" t="str">
        <f>INDEX(Metric_Included_in_Composite_Ranking?,MATCH(A144,Metric,0))</f>
        <v>Yes</v>
      </c>
      <c r="M144" s="17" t="str">
        <f>INDEX(Source,MATCH('Metric data value'!A144,Metric,0))</f>
        <v>Bureau of Labor Statistics</v>
      </c>
    </row>
    <row r="145" spans="1:13" x14ac:dyDescent="0.25">
      <c r="A145" s="55" t="s">
        <v>130</v>
      </c>
      <c r="B145" s="20">
        <v>35</v>
      </c>
      <c r="C145" s="36">
        <v>0.13100000000000001</v>
      </c>
      <c r="D145" s="56">
        <f>INDEX(Base_Year,MATCH(A145,Metric,0))</f>
        <v>2011</v>
      </c>
      <c r="E145" s="36">
        <v>0.13500000000000001</v>
      </c>
      <c r="F145" s="20">
        <f>INDEX(Current_Year,MATCH(A145,Metric,0))</f>
        <v>2012</v>
      </c>
      <c r="G145" s="78">
        <f t="shared" si="24"/>
        <v>4.0000000000000036E-3</v>
      </c>
      <c r="H145" s="20" t="str">
        <f>INDEX(Desired_Direction,MATCH(A145,Metric,0))</f>
        <v>Down</v>
      </c>
      <c r="I145" s="36">
        <v>7.1999999999999995E-2</v>
      </c>
      <c r="J145" s="20" t="s">
        <v>240</v>
      </c>
      <c r="K145" s="36">
        <v>0.128</v>
      </c>
      <c r="L145" s="20" t="str">
        <f>INDEX(Metric_Included_in_Composite_Ranking?,MATCH(A145,Metric,0))</f>
        <v>Yes</v>
      </c>
      <c r="M145" s="19" t="str">
        <f>INDEX(Source,MATCH('Metric data value'!A145,Metric,0))</f>
        <v>US Census Bureau, Current Population Survey</v>
      </c>
    </row>
    <row r="146" spans="1:13" ht="17.25" x14ac:dyDescent="0.3">
      <c r="A146" s="5" t="s">
        <v>132</v>
      </c>
      <c r="B146" s="92">
        <v>29</v>
      </c>
      <c r="C146" s="11"/>
      <c r="D146" s="60"/>
      <c r="E146" s="11"/>
      <c r="F146" s="12"/>
      <c r="G146" s="107"/>
      <c r="H146" s="12"/>
      <c r="I146" s="12"/>
      <c r="J146" s="12"/>
      <c r="K146" s="12"/>
      <c r="L146" s="12"/>
      <c r="M146" s="18"/>
    </row>
    <row r="147" spans="1:13" x14ac:dyDescent="0.25">
      <c r="A147" s="55" t="s">
        <v>441</v>
      </c>
      <c r="B147" s="20">
        <v>27</v>
      </c>
      <c r="C147" s="20" t="s">
        <v>259</v>
      </c>
      <c r="D147" s="56" t="str">
        <f>INDEX(Base_Year,MATCH(A147,Metric,0))</f>
        <v>-</v>
      </c>
      <c r="E147" s="36">
        <v>0.19500000000000001</v>
      </c>
      <c r="F147" s="20" t="str">
        <f>INDEX(Current_Year,MATCH(A147,Metric,0))</f>
        <v>2006-2012</v>
      </c>
      <c r="G147" s="66" t="s">
        <v>259</v>
      </c>
      <c r="H147" s="20" t="str">
        <f>INDEX(Desired_Direction,MATCH(A147,Metric,0))</f>
        <v>Down</v>
      </c>
      <c r="I147" s="36">
        <v>0.14099999999999999</v>
      </c>
      <c r="J147" s="20" t="s">
        <v>241</v>
      </c>
      <c r="K147" s="20" t="s">
        <v>259</v>
      </c>
      <c r="L147" s="20" t="str">
        <f>INDEX(Metric_Included_in_Composite_Ranking?,MATCH(A147,Metric,0))</f>
        <v>Yes</v>
      </c>
      <c r="M147" s="19" t="str">
        <f>INDEX(Source,MATCH('Metric data value'!A147,Metric,0))</f>
        <v>Behavioral Risk Factor Surveilance System, as compiled by Health Indicators Warehouse</v>
      </c>
    </row>
    <row r="148" spans="1:13" ht="25.5" x14ac:dyDescent="0.25">
      <c r="A148" s="54" t="s">
        <v>138</v>
      </c>
      <c r="B148" s="21">
        <v>29</v>
      </c>
      <c r="C148" s="21" t="s">
        <v>259</v>
      </c>
      <c r="D148" s="59" t="str">
        <f>INDEX(Base_Year,MATCH(A148,Metric,0))</f>
        <v>-</v>
      </c>
      <c r="E148" s="21">
        <v>8.1999999999999993</v>
      </c>
      <c r="F148" s="21">
        <f>INDEX(Current_Year,MATCH(A148,Metric,0))</f>
        <v>2013</v>
      </c>
      <c r="G148" s="32" t="s">
        <v>259</v>
      </c>
      <c r="H148" s="21" t="str">
        <f>INDEX(Desired_Direction,MATCH(A148,Metric,0))</f>
        <v>Up</v>
      </c>
      <c r="I148" s="21">
        <v>9.6</v>
      </c>
      <c r="J148" s="59" t="s">
        <v>472</v>
      </c>
      <c r="K148" s="21">
        <v>8.5</v>
      </c>
      <c r="L148" s="21" t="str">
        <f>INDEX(Metric_Included_in_Composite_Ranking?,MATCH(A148,Metric,0))</f>
        <v>Yes</v>
      </c>
      <c r="M148" s="17" t="str">
        <f>INDEX(Source,MATCH('Metric data value'!A148,Metric,0))</f>
        <v>National Health Security Preparedness Index</v>
      </c>
    </row>
    <row r="149" spans="1:13" s="86" customFormat="1" x14ac:dyDescent="0.25">
      <c r="A149" s="82" t="s">
        <v>134</v>
      </c>
      <c r="B149" s="22">
        <v>29</v>
      </c>
      <c r="C149" s="22">
        <v>31.5</v>
      </c>
      <c r="D149" s="58">
        <f>INDEX(Base_Year,MATCH(A149,Metric,0))</f>
        <v>2011</v>
      </c>
      <c r="E149" s="22">
        <v>29.8</v>
      </c>
      <c r="F149" s="22">
        <f>INDEX(Current_Year,MATCH(A149,Metric,0))</f>
        <v>2012</v>
      </c>
      <c r="G149" s="65">
        <f>E149-C149</f>
        <v>-1.6999999999999993</v>
      </c>
      <c r="H149" s="22" t="str">
        <f>INDEX(Desired_Direction,MATCH(A149,Metric,0))</f>
        <v>Down</v>
      </c>
      <c r="I149" s="22">
        <v>13.8</v>
      </c>
      <c r="J149" s="22" t="s">
        <v>240</v>
      </c>
      <c r="K149" s="22">
        <v>29.4</v>
      </c>
      <c r="L149" s="22" t="str">
        <f>INDEX(Metric_Included_in_Composite_Ranking?,MATCH(A149,Metric,0))</f>
        <v>Yes</v>
      </c>
      <c r="M149" s="16" t="str">
        <f>INDEX(Source,MATCH('Metric data value'!A149,Metric,0))</f>
        <v>Centers for Disease Control and Prevention Vital Statistics</v>
      </c>
    </row>
    <row r="150" spans="1:13" x14ac:dyDescent="0.25">
      <c r="A150" s="54" t="s">
        <v>133</v>
      </c>
      <c r="B150" s="149">
        <v>35</v>
      </c>
      <c r="C150" s="27">
        <v>0.37</v>
      </c>
      <c r="D150" s="59">
        <f>INDEX(Base_Year,MATCH(A150,Metric,0))</f>
        <v>2011</v>
      </c>
      <c r="E150" s="27">
        <v>0.37</v>
      </c>
      <c r="F150" s="21">
        <f>INDEX(Current_Year,MATCH(A150,Metric,0))</f>
        <v>2012</v>
      </c>
      <c r="G150" s="74">
        <f t="shared" si="24"/>
        <v>0</v>
      </c>
      <c r="H150" s="21" t="str">
        <f>INDEX(Desired_Direction,MATCH(A150,Metric,0))</f>
        <v>Down</v>
      </c>
      <c r="I150" s="27">
        <v>0.2</v>
      </c>
      <c r="J150" s="21" t="s">
        <v>239</v>
      </c>
      <c r="K150" s="27">
        <v>0.35</v>
      </c>
      <c r="L150" s="21" t="str">
        <f>INDEX(Metric_Included_in_Composite_Ranking?,MATCH(A150,Metric,0))</f>
        <v>Yes</v>
      </c>
      <c r="M150" s="17" t="str">
        <f>INDEX(Source,MATCH('Metric data value'!A150,Metric,0))</f>
        <v>US Census Bureau, American Community Survey, as compiled by Kids Count Data Center</v>
      </c>
    </row>
    <row r="151" spans="1:13" ht="17.25" x14ac:dyDescent="0.3">
      <c r="A151" s="5" t="s">
        <v>140</v>
      </c>
      <c r="B151" s="92">
        <v>33</v>
      </c>
      <c r="C151" s="11"/>
      <c r="D151" s="60"/>
      <c r="E151" s="11"/>
      <c r="F151" s="12"/>
      <c r="G151" s="107"/>
      <c r="H151" s="12"/>
      <c r="I151" s="12"/>
      <c r="J151" s="12"/>
      <c r="K151" s="12"/>
      <c r="L151" s="12"/>
      <c r="M151" s="18"/>
    </row>
    <row r="152" spans="1:13" ht="25.5" x14ac:dyDescent="0.25">
      <c r="A152" s="55" t="s">
        <v>144</v>
      </c>
      <c r="B152" s="20">
        <v>20</v>
      </c>
      <c r="C152" s="20" t="s">
        <v>259</v>
      </c>
      <c r="D152" s="56" t="str">
        <f>INDEX(Base_Year,MATCH(A152,Metric,0))</f>
        <v>-</v>
      </c>
      <c r="E152" s="20">
        <v>286.2</v>
      </c>
      <c r="F152" s="20">
        <f>INDEX(Current_Year,MATCH(A152,Metric,0))</f>
        <v>2013</v>
      </c>
      <c r="G152" s="66" t="s">
        <v>259</v>
      </c>
      <c r="H152" s="20" t="str">
        <f>INDEX(Desired_Direction,MATCH(A152,Metric,0))</f>
        <v>Down</v>
      </c>
      <c r="I152" s="20">
        <v>121.1</v>
      </c>
      <c r="J152" s="20" t="s">
        <v>244</v>
      </c>
      <c r="K152" s="20" t="s">
        <v>259</v>
      </c>
      <c r="L152" s="20" t="str">
        <f>INDEX(Metric_Included_in_Composite_Ranking?,MATCH(A152,Metric,0))</f>
        <v>Yes</v>
      </c>
      <c r="M152" s="19" t="str">
        <f>INDEX(Source,MATCH('Metric data value'!A152,Metric,0))</f>
        <v>National Incident-Based Reporting System/Uniform Crime Reporting, Federal Bureau of Investigation</v>
      </c>
    </row>
    <row r="153" spans="1:13" x14ac:dyDescent="0.25">
      <c r="A153" s="54" t="s">
        <v>141</v>
      </c>
      <c r="B153" s="21">
        <v>34</v>
      </c>
      <c r="C153" s="21">
        <v>11.4</v>
      </c>
      <c r="D153" s="59">
        <f>INDEX(Base_Year,MATCH(A153,Metric,0))</f>
        <v>2011</v>
      </c>
      <c r="E153" s="21">
        <v>11</v>
      </c>
      <c r="F153" s="21">
        <f>INDEX(Current_Year,MATCH(A153,Metric,0))</f>
        <v>2012</v>
      </c>
      <c r="G153" s="26">
        <f t="shared" si="24"/>
        <v>-0.40000000000000036</v>
      </c>
      <c r="H153" s="21" t="str">
        <f>INDEX(Desired_Direction,MATCH(A153,Metric,0))</f>
        <v>Down</v>
      </c>
      <c r="I153" s="21">
        <v>1.25</v>
      </c>
      <c r="J153" s="21" t="s">
        <v>409</v>
      </c>
      <c r="K153" s="97">
        <v>9.1999999999999993</v>
      </c>
      <c r="L153" s="21" t="str">
        <f>INDEX(Metric_Included_in_Composite_Ranking?,MATCH(A153,Metric,0))</f>
        <v>Yes</v>
      </c>
      <c r="M153" s="17" t="str">
        <f>INDEX(Source,MATCH('Metric data value'!A153,Metric,0))</f>
        <v>Administration for Children and Families</v>
      </c>
    </row>
    <row r="154" spans="1:13" s="86" customFormat="1" x14ac:dyDescent="0.25">
      <c r="A154" s="82" t="s">
        <v>142</v>
      </c>
      <c r="B154" s="22">
        <v>34</v>
      </c>
      <c r="C154" s="22" t="s">
        <v>259</v>
      </c>
      <c r="D154" s="58" t="str">
        <f>INDEX(Base_Year,MATCH(A154,Metric,0))</f>
        <v>-</v>
      </c>
      <c r="E154" s="24">
        <v>0.25800000000000001</v>
      </c>
      <c r="F154" s="22">
        <f>INDEX(Current_Year,MATCH(A154,Metric,0))</f>
        <v>2011</v>
      </c>
      <c r="G154" s="31" t="s">
        <v>259</v>
      </c>
      <c r="H154" s="31" t="str">
        <f>INDEX(Desired_Direction,MATCH(A154,Metric,0))</f>
        <v>Down</v>
      </c>
      <c r="I154" s="24">
        <v>0.16300000000000001</v>
      </c>
      <c r="J154" s="22" t="s">
        <v>248</v>
      </c>
      <c r="K154" s="24">
        <v>0.22600000000000001</v>
      </c>
      <c r="L154" s="22" t="str">
        <f>INDEX(Metric_Included_in_Composite_Ranking?,MATCH(A154,Metric,0))</f>
        <v>Yes</v>
      </c>
      <c r="M154" s="16" t="str">
        <f>INDEX(Source,MATCH('Metric data value'!A154,Metric,0))</f>
        <v>National Survey of Children’s Health</v>
      </c>
    </row>
    <row r="155" spans="1:13" ht="17.25" x14ac:dyDescent="0.3">
      <c r="A155" s="101" t="s">
        <v>408</v>
      </c>
      <c r="B155" s="102">
        <v>28</v>
      </c>
      <c r="C155" s="103"/>
      <c r="D155" s="104"/>
      <c r="E155" s="103"/>
      <c r="F155" s="105"/>
      <c r="G155" s="108"/>
      <c r="H155" s="105"/>
      <c r="I155" s="105"/>
      <c r="J155" s="105"/>
      <c r="K155" s="105"/>
      <c r="L155" s="105"/>
      <c r="M155" s="106"/>
    </row>
    <row r="156" spans="1:13" x14ac:dyDescent="0.25">
      <c r="A156" s="55" t="s">
        <v>146</v>
      </c>
      <c r="B156" s="20">
        <v>28</v>
      </c>
      <c r="C156" s="20">
        <v>0.46</v>
      </c>
      <c r="D156" s="56">
        <f>INDEX(Base_Year,MATCH(A156,Metric,0))</f>
        <v>2012</v>
      </c>
      <c r="E156" s="20">
        <v>0.47</v>
      </c>
      <c r="F156" s="20">
        <f>INDEX(Current_Year,MATCH(A156,Metric,0))</f>
        <v>2013</v>
      </c>
      <c r="G156" s="72">
        <f t="shared" si="24"/>
        <v>9.9999999999999534E-3</v>
      </c>
      <c r="H156" s="20" t="str">
        <f>INDEX(Desired_Direction,MATCH(A156,Metric,0))</f>
        <v>Down</v>
      </c>
      <c r="I156" s="20">
        <v>0.41</v>
      </c>
      <c r="J156" s="20" t="s">
        <v>242</v>
      </c>
      <c r="K156" s="20">
        <v>0.48</v>
      </c>
      <c r="L156" s="20" t="str">
        <f>INDEX(Metric_Included_in_Composite_Ranking?,MATCH(A156,Metric,0))</f>
        <v>Yes</v>
      </c>
      <c r="M156" s="19" t="str">
        <f>INDEX(Source,MATCH('Metric data value'!A156,Metric,0))</f>
        <v>US Census Bureau, American Community Survey, as compiled by RWJF DataHub</v>
      </c>
    </row>
    <row r="157" spans="1:13" ht="17.25" x14ac:dyDescent="0.3">
      <c r="A157" s="155" t="s">
        <v>29</v>
      </c>
      <c r="B157" s="92"/>
      <c r="C157" s="11"/>
      <c r="D157" s="60"/>
      <c r="E157" s="11"/>
      <c r="F157" s="12"/>
      <c r="G157" s="107"/>
      <c r="H157" s="12"/>
      <c r="I157" s="12"/>
      <c r="J157" s="12"/>
      <c r="K157" s="12"/>
      <c r="L157" s="12"/>
      <c r="M157" s="18"/>
    </row>
    <row r="158" spans="1:13" s="86" customFormat="1" ht="25.5" x14ac:dyDescent="0.25">
      <c r="A158" s="156" t="s">
        <v>525</v>
      </c>
      <c r="B158" s="153">
        <v>32</v>
      </c>
      <c r="C158" s="24">
        <v>0.19</v>
      </c>
      <c r="D158" s="58">
        <f>INDEX(Base_Year,MATCH(A158,Metric,0))</f>
        <v>2011</v>
      </c>
      <c r="E158" s="24">
        <v>0.2</v>
      </c>
      <c r="F158" s="22">
        <f>INDEX(Current_Year,MATCH(A158,Metric,0))</f>
        <v>2013</v>
      </c>
      <c r="G158" s="111">
        <f t="shared" si="24"/>
        <v>1.0000000000000009E-2</v>
      </c>
      <c r="H158" s="22" t="str">
        <f>INDEX(Desired_Direction,MATCH(A158,Metric,0))</f>
        <v>Up</v>
      </c>
      <c r="I158" s="24">
        <v>0.27</v>
      </c>
      <c r="J158" s="22" t="s">
        <v>252</v>
      </c>
      <c r="K158" s="24">
        <v>0.2</v>
      </c>
      <c r="L158" s="22" t="str">
        <f>INDEX(Metric_Included_in_Composite_Ranking?,MATCH(A158,Metric,0))</f>
        <v>No</v>
      </c>
      <c r="M158" s="16" t="str">
        <f>INDEX(Source,MATCH('Metric data value'!A158,Metric,0))</f>
        <v>US Department of Education, National Assessment of Educational Progress, as compiled by Kids Count Data Center</v>
      </c>
    </row>
    <row r="159" spans="1:13" s="86" customFormat="1" ht="25.5" x14ac:dyDescent="0.25">
      <c r="A159" s="157" t="s">
        <v>473</v>
      </c>
      <c r="B159" s="154">
        <v>22</v>
      </c>
      <c r="C159" s="27">
        <v>0.39</v>
      </c>
      <c r="D159" s="59">
        <f>INDEX(Base_Year,MATCH(A159,Metric,0))</f>
        <v>2011</v>
      </c>
      <c r="E159" s="27">
        <v>0.44</v>
      </c>
      <c r="F159" s="21">
        <f>INDEX(Current_Year,MATCH(A159,Metric,0))</f>
        <v>2013</v>
      </c>
      <c r="G159" s="109">
        <f t="shared" si="24"/>
        <v>4.9999999999999989E-2</v>
      </c>
      <c r="H159" s="21" t="str">
        <f>INDEX(Desired_Direction,MATCH(A159,Metric,0))</f>
        <v>Up</v>
      </c>
      <c r="I159" s="27">
        <v>0.77</v>
      </c>
      <c r="J159" s="21" t="s">
        <v>246</v>
      </c>
      <c r="K159" s="27">
        <v>0.45</v>
      </c>
      <c r="L159" s="21" t="str">
        <f>INDEX(Metric_Included_in_Composite_Ranking?,MATCH(A159,Metric,0))</f>
        <v>No</v>
      </c>
      <c r="M159" s="17" t="str">
        <f>INDEX(Source,MATCH('Metric data value'!A159,Metric,0))</f>
        <v>US Department of Education, National Assessment of Educational Progress, as compiled by Kids Count Data Center</v>
      </c>
    </row>
    <row r="160" spans="1:13" s="86" customFormat="1" ht="25.5" x14ac:dyDescent="0.25">
      <c r="A160" s="156" t="s">
        <v>474</v>
      </c>
      <c r="B160" s="153">
        <v>41</v>
      </c>
      <c r="C160" s="24">
        <v>0.13</v>
      </c>
      <c r="D160" s="58">
        <f>INDEX(Base_Year,MATCH(A160,Metric,0))</f>
        <v>2011</v>
      </c>
      <c r="E160" s="24">
        <v>0.11</v>
      </c>
      <c r="F160" s="22">
        <f>INDEX(Current_Year,MATCH(A160,Metric,0))</f>
        <v>2013</v>
      </c>
      <c r="G160" s="110">
        <f t="shared" si="24"/>
        <v>-2.0000000000000004E-2</v>
      </c>
      <c r="H160" s="22" t="str">
        <f>INDEX(Desired_Direction,MATCH(A160,Metric,0))</f>
        <v>Up</v>
      </c>
      <c r="I160" s="24">
        <v>0.37</v>
      </c>
      <c r="J160" s="22" t="s">
        <v>245</v>
      </c>
      <c r="K160" s="22" t="s">
        <v>259</v>
      </c>
      <c r="L160" s="22" t="str">
        <f>INDEX(Metric_Included_in_Composite_Ranking?,MATCH(A160,Metric,0))</f>
        <v>No</v>
      </c>
      <c r="M160" s="16" t="str">
        <f>INDEX(Source,MATCH('Metric data value'!A160,Metric,0))</f>
        <v>US Department of Education, National Assessment of Educational Progress, as compiled by Kids Count Data Center</v>
      </c>
    </row>
    <row r="161" spans="1:13" s="86" customFormat="1" ht="25.5" x14ac:dyDescent="0.25">
      <c r="A161" s="157" t="s">
        <v>475</v>
      </c>
      <c r="B161" s="154">
        <v>8</v>
      </c>
      <c r="C161" s="27">
        <v>0.19</v>
      </c>
      <c r="D161" s="59">
        <f>INDEX(Base_Year,MATCH(A161,Metric,0))</f>
        <v>2011</v>
      </c>
      <c r="E161" s="27">
        <v>0.25</v>
      </c>
      <c r="F161" s="21">
        <f>INDEX(Current_Year,MATCH(A161,Metric,0))</f>
        <v>2013</v>
      </c>
      <c r="G161" s="109">
        <f t="shared" si="24"/>
        <v>0.06</v>
      </c>
      <c r="H161" s="21" t="str">
        <f>INDEX(Desired_Direction,MATCH(A161,Metric,0))</f>
        <v>Up</v>
      </c>
      <c r="I161" s="27">
        <v>0.36</v>
      </c>
      <c r="J161" s="21" t="s">
        <v>252</v>
      </c>
      <c r="K161" s="21" t="s">
        <v>259</v>
      </c>
      <c r="L161" s="21" t="str">
        <f>INDEX(Metric_Included_in_Composite_Ranking?,MATCH(A161,Metric,0))</f>
        <v>No</v>
      </c>
      <c r="M161" s="17" t="str">
        <f>INDEX(Source,MATCH('Metric data value'!A161,Metric,0))</f>
        <v>US Department of Education, National Assessment of Educational Progress, as compiled by Kids Count Data Center</v>
      </c>
    </row>
    <row r="162" spans="1:13" s="86" customFormat="1" ht="25.5" x14ac:dyDescent="0.25">
      <c r="A162" s="218" t="s">
        <v>527</v>
      </c>
      <c r="B162" s="153"/>
      <c r="C162" s="24"/>
      <c r="D162" s="58">
        <f>INDEX(Base_Year,MATCH(A162,Metric,0))</f>
        <v>2011</v>
      </c>
      <c r="E162" s="24">
        <v>0.68</v>
      </c>
      <c r="F162" s="22">
        <f>INDEX(Current_Year,MATCH(A162,Metric,0))</f>
        <v>2013</v>
      </c>
      <c r="G162" s="111"/>
      <c r="H162" s="22" t="str">
        <f>INDEX(Desired_Direction,MATCH(A162,Metric,0))</f>
        <v>Up</v>
      </c>
      <c r="I162" s="24"/>
      <c r="J162" s="22"/>
      <c r="K162" s="22"/>
      <c r="L162" s="22" t="str">
        <f>INDEX(Metric_Included_in_Composite_Ranking?,MATCH(A162,Metric,0))</f>
        <v>No</v>
      </c>
      <c r="M162" s="16" t="str">
        <f>INDEX(Source,MATCH('Metric data value'!A162,Metric,0))</f>
        <v>US Department of Education, National Assessment of Educational Progress, as compiled by Kids Count Data Center</v>
      </c>
    </row>
    <row r="163" spans="1:13" ht="21.75" thickBot="1" x14ac:dyDescent="0.4">
      <c r="A163" s="3" t="s">
        <v>233</v>
      </c>
      <c r="B163" s="90">
        <v>34</v>
      </c>
      <c r="C163" s="10"/>
      <c r="D163" s="63"/>
      <c r="E163" s="10"/>
      <c r="F163" s="10"/>
      <c r="G163" s="10"/>
      <c r="H163" s="10"/>
      <c r="I163" s="10"/>
      <c r="J163" s="10"/>
      <c r="K163" s="10"/>
      <c r="L163" s="10"/>
      <c r="M163" s="63"/>
    </row>
    <row r="164" spans="1:13" ht="18" thickTop="1" x14ac:dyDescent="0.3">
      <c r="A164" s="5" t="s">
        <v>147</v>
      </c>
      <c r="B164" s="92">
        <v>36</v>
      </c>
      <c r="C164" s="11"/>
      <c r="D164" s="60"/>
      <c r="E164" s="11"/>
      <c r="F164" s="12"/>
      <c r="G164" s="12"/>
      <c r="H164" s="12"/>
      <c r="I164" s="12"/>
      <c r="J164" s="12"/>
      <c r="K164" s="12"/>
      <c r="L164" s="12"/>
      <c r="M164" s="18"/>
    </row>
    <row r="165" spans="1:13" x14ac:dyDescent="0.25">
      <c r="A165" s="55" t="s">
        <v>382</v>
      </c>
      <c r="B165" s="20">
        <v>10</v>
      </c>
      <c r="C165" s="88" t="s">
        <v>259</v>
      </c>
      <c r="D165" s="56" t="str">
        <f t="shared" ref="D165:D170" si="25">INDEX(Base_Year,MATCH(A165,Metric,0))</f>
        <v>-</v>
      </c>
      <c r="E165" s="36">
        <v>0.03</v>
      </c>
      <c r="F165" s="20">
        <f t="shared" ref="F165:F170" si="26">INDEX(Current_Year,MATCH(A165,Metric,0))</f>
        <v>2011</v>
      </c>
      <c r="G165" s="66" t="s">
        <v>259</v>
      </c>
      <c r="H165" s="20" t="str">
        <f t="shared" ref="H165:H170" si="27">INDEX(Desired_Direction,MATCH(A165,Metric,0))</f>
        <v>Down</v>
      </c>
      <c r="I165" s="36">
        <v>0</v>
      </c>
      <c r="J165" s="20" t="s">
        <v>477</v>
      </c>
      <c r="K165" s="36">
        <v>0.06</v>
      </c>
      <c r="L165" s="20" t="str">
        <f t="shared" ref="L165:L170" si="28">INDEX(Metric_Included_in_Composite_Ranking?,MATCH(A165,Metric,0))</f>
        <v>Yes</v>
      </c>
      <c r="M165" s="19" t="str">
        <f>INDEX(Source,MATCH('Metric data value'!A165,Metric,0))</f>
        <v>US Environmental Protection Agency, Safe Drinking Water Information System</v>
      </c>
    </row>
    <row r="166" spans="1:13" x14ac:dyDescent="0.25">
      <c r="A166" s="54" t="s">
        <v>151</v>
      </c>
      <c r="B166" s="21">
        <v>12</v>
      </c>
      <c r="C166" s="27">
        <v>0.877</v>
      </c>
      <c r="D166" s="59">
        <f t="shared" si="25"/>
        <v>2010</v>
      </c>
      <c r="E166" s="27">
        <v>0.92200000000000004</v>
      </c>
      <c r="F166" s="21">
        <f t="shared" si="26"/>
        <v>2012</v>
      </c>
      <c r="G166" s="109">
        <f>E166-C166</f>
        <v>4.500000000000004E-2</v>
      </c>
      <c r="H166" s="21" t="str">
        <f t="shared" si="27"/>
        <v>Up</v>
      </c>
      <c r="I166" s="27">
        <v>1</v>
      </c>
      <c r="J166" s="21" t="s">
        <v>246</v>
      </c>
      <c r="K166" s="27">
        <v>0.746</v>
      </c>
      <c r="L166" s="21" t="str">
        <f t="shared" si="28"/>
        <v>Yes</v>
      </c>
      <c r="M166" s="17" t="str">
        <f>INDEX(Source,MATCH('Metric data value'!A166,Metric,0))</f>
        <v>Centers for Disease Control and Prevention, Water Fluoridation Reporting System</v>
      </c>
    </row>
    <row r="167" spans="1:13" ht="24.75" customHeight="1" x14ac:dyDescent="0.25">
      <c r="A167" s="55" t="s">
        <v>152</v>
      </c>
      <c r="B167" s="20">
        <v>29</v>
      </c>
      <c r="C167" s="20">
        <v>9.6999999999999993</v>
      </c>
      <c r="D167" s="56">
        <f t="shared" si="25"/>
        <v>2011</v>
      </c>
      <c r="E167" s="20">
        <v>7.7</v>
      </c>
      <c r="F167" s="20">
        <f t="shared" si="26"/>
        <v>2012</v>
      </c>
      <c r="G167" s="33">
        <f>E167-C167</f>
        <v>-1.9999999999999991</v>
      </c>
      <c r="H167" s="20" t="str">
        <f t="shared" si="27"/>
        <v>Down</v>
      </c>
      <c r="I167" s="20">
        <v>0.04</v>
      </c>
      <c r="J167" s="20" t="s">
        <v>246</v>
      </c>
      <c r="K167" s="20">
        <v>10.199999999999999</v>
      </c>
      <c r="L167" s="20" t="str">
        <f t="shared" si="28"/>
        <v>Yes</v>
      </c>
      <c r="M167" s="19" t="str">
        <f>INDEX(Source,MATCH('Metric data value'!A167,Metric,0))</f>
        <v>Numerator: US Environmental Protection Agency, Toxics Release Inventory. Denominator: US Census Bureau, American Community Survey 1-year population estimates.</v>
      </c>
    </row>
    <row r="168" spans="1:13" x14ac:dyDescent="0.25">
      <c r="A168" s="54" t="s">
        <v>148</v>
      </c>
      <c r="B168" s="21">
        <v>47</v>
      </c>
      <c r="C168" s="21">
        <v>12</v>
      </c>
      <c r="D168" s="59">
        <f t="shared" si="25"/>
        <v>2012</v>
      </c>
      <c r="E168" s="21">
        <v>11.6</v>
      </c>
      <c r="F168" s="21">
        <f t="shared" si="26"/>
        <v>2013</v>
      </c>
      <c r="G168" s="26">
        <f>E168-C168</f>
        <v>-0.40000000000000036</v>
      </c>
      <c r="H168" s="21" t="str">
        <f t="shared" si="27"/>
        <v>Down</v>
      </c>
      <c r="I168" s="21">
        <v>5.3</v>
      </c>
      <c r="J168" s="21" t="s">
        <v>401</v>
      </c>
      <c r="K168" s="21">
        <v>10.3</v>
      </c>
      <c r="L168" s="21" t="str">
        <f t="shared" si="28"/>
        <v>Yes</v>
      </c>
      <c r="M168" s="17" t="str">
        <f>INDEX(Source,MATCH('Metric data value'!A168,Metric,0))</f>
        <v>Environmental Protection Agency, as compiled by America’s Health Rankings 2013 edition</v>
      </c>
    </row>
    <row r="169" spans="1:13" s="86" customFormat="1" x14ac:dyDescent="0.25">
      <c r="A169" s="82" t="s">
        <v>428</v>
      </c>
      <c r="B169" s="22">
        <v>49</v>
      </c>
      <c r="C169" s="24">
        <v>0.16300000000000001</v>
      </c>
      <c r="D169" s="58">
        <f t="shared" si="25"/>
        <v>2007</v>
      </c>
      <c r="E169" s="24">
        <v>0.10299999999999999</v>
      </c>
      <c r="F169" s="22">
        <f t="shared" si="26"/>
        <v>2011</v>
      </c>
      <c r="G169" s="111">
        <f t="shared" ref="G169:G178" si="29">E169-C169</f>
        <v>-6.0000000000000012E-2</v>
      </c>
      <c r="H169" s="22" t="str">
        <f t="shared" si="27"/>
        <v>Down</v>
      </c>
      <c r="I169" s="24">
        <v>4.0000000000000001E-3</v>
      </c>
      <c r="J169" s="22" t="s">
        <v>254</v>
      </c>
      <c r="K169" s="22" t="s">
        <v>259</v>
      </c>
      <c r="L169" s="22" t="str">
        <f t="shared" si="28"/>
        <v>Yes</v>
      </c>
      <c r="M169" s="16" t="str">
        <f>INDEX(Source,MATCH('Metric data value'!A169,Metric,0))</f>
        <v>National Survey of Children’s Health</v>
      </c>
    </row>
    <row r="170" spans="1:13" x14ac:dyDescent="0.25">
      <c r="A170" s="54" t="s">
        <v>429</v>
      </c>
      <c r="B170" s="21" t="s">
        <v>457</v>
      </c>
      <c r="C170" s="27">
        <v>1.0999999999999999E-2</v>
      </c>
      <c r="D170" s="59">
        <f t="shared" si="25"/>
        <v>2011</v>
      </c>
      <c r="E170" s="27">
        <v>1.0999999999999999E-2</v>
      </c>
      <c r="F170" s="21">
        <f t="shared" si="26"/>
        <v>2012</v>
      </c>
      <c r="G170" s="29">
        <f t="shared" si="29"/>
        <v>0</v>
      </c>
      <c r="H170" s="21" t="str">
        <f t="shared" si="27"/>
        <v>Down</v>
      </c>
      <c r="I170" s="27">
        <v>2E-3</v>
      </c>
      <c r="J170" s="21" t="s">
        <v>410</v>
      </c>
      <c r="K170" s="27">
        <v>6.0000000000000001E-3</v>
      </c>
      <c r="L170" s="21" t="str">
        <f t="shared" si="28"/>
        <v>No</v>
      </c>
      <c r="M170" s="17" t="str">
        <f>INDEX(Source,MATCH('Metric data value'!A170,Metric,0))</f>
        <v>Centers for Disease Control and Prevention, Childhood Blood Lead Surveillance Data</v>
      </c>
    </row>
    <row r="171" spans="1:13" ht="17.25" x14ac:dyDescent="0.3">
      <c r="A171" s="5" t="s">
        <v>153</v>
      </c>
      <c r="B171" s="92">
        <v>32</v>
      </c>
      <c r="C171" s="11"/>
      <c r="D171" s="60"/>
      <c r="E171" s="11"/>
      <c r="F171" s="12"/>
      <c r="G171" s="107"/>
      <c r="H171" s="12"/>
      <c r="I171" s="12"/>
      <c r="J171" s="12"/>
      <c r="K171" s="12"/>
      <c r="L171" s="12"/>
      <c r="M171" s="18"/>
    </row>
    <row r="172" spans="1:13" x14ac:dyDescent="0.25">
      <c r="A172" s="55" t="s">
        <v>154</v>
      </c>
      <c r="B172" s="20">
        <v>23</v>
      </c>
      <c r="C172" s="89" t="s">
        <v>259</v>
      </c>
      <c r="D172" s="56" t="str">
        <f>INDEX(Base_Year,MATCH(A172,Metric,0))</f>
        <v>-</v>
      </c>
      <c r="E172" s="36">
        <v>0.122</v>
      </c>
      <c r="F172" s="20">
        <f>INDEX(Current_Year,MATCH(A172,Metric,0))</f>
        <v>2010</v>
      </c>
      <c r="G172" s="66" t="s">
        <v>259</v>
      </c>
      <c r="H172" s="20" t="str">
        <f>INDEX(Desired_Direction,MATCH(A172,Metric,0))</f>
        <v>Down</v>
      </c>
      <c r="I172" s="36">
        <v>8.9999999999999993E-3</v>
      </c>
      <c r="J172" s="89" t="s">
        <v>246</v>
      </c>
      <c r="K172" s="36">
        <v>0.121</v>
      </c>
      <c r="L172" s="20" t="str">
        <f>INDEX(Metric_Included_in_Composite_Ranking?,MATCH(A172,Metric,0))</f>
        <v>Yes</v>
      </c>
      <c r="M172" s="19" t="str">
        <f>INDEX(Source,MATCH('Metric data value'!A172,Metric,0))</f>
        <v>US Department of Agriculture, Food Research Atlas</v>
      </c>
    </row>
    <row r="173" spans="1:13" x14ac:dyDescent="0.25">
      <c r="A173" s="54" t="s">
        <v>155</v>
      </c>
      <c r="B173" s="21">
        <v>40</v>
      </c>
      <c r="C173" s="21" t="s">
        <v>259</v>
      </c>
      <c r="D173" s="59" t="str">
        <f>INDEX(Base_Year,MATCH(A173,Metric,0))</f>
        <v>-</v>
      </c>
      <c r="E173" s="27">
        <v>0.16</v>
      </c>
      <c r="F173" s="21" t="str">
        <f>INDEX(Current_Year,MATCH(A173,Metric,0))</f>
        <v>2010-2012</v>
      </c>
      <c r="G173" s="32" t="s">
        <v>259</v>
      </c>
      <c r="H173" s="21" t="str">
        <f>INDEX(Desired_Direction,MATCH(A173,Metric,0))</f>
        <v>Down</v>
      </c>
      <c r="I173" s="27">
        <v>8.6999999999999994E-2</v>
      </c>
      <c r="J173" s="21" t="s">
        <v>243</v>
      </c>
      <c r="K173" s="27">
        <v>0.14599999999999999</v>
      </c>
      <c r="L173" s="21" t="str">
        <f>INDEX(Metric_Included_in_Composite_Ranking?,MATCH(A173,Metric,0))</f>
        <v>Yes</v>
      </c>
      <c r="M173" s="17" t="str">
        <f>INDEX(Source,MATCH('Metric data value'!A173,Metric,0))</f>
        <v>US Census Bureau, Current Population Survey</v>
      </c>
    </row>
    <row r="174" spans="1:13" ht="17.25" x14ac:dyDescent="0.3">
      <c r="A174" s="5" t="s">
        <v>157</v>
      </c>
      <c r="B174" s="92">
        <v>22</v>
      </c>
      <c r="C174" s="11"/>
      <c r="D174" s="60"/>
      <c r="E174" s="11"/>
      <c r="F174" s="12"/>
      <c r="G174" s="107"/>
      <c r="H174" s="12"/>
      <c r="I174" s="12"/>
      <c r="J174" s="12"/>
      <c r="K174" s="12"/>
      <c r="L174" s="12"/>
      <c r="M174" s="18"/>
    </row>
    <row r="175" spans="1:13" ht="25.5" x14ac:dyDescent="0.25">
      <c r="A175" s="55" t="s">
        <v>158</v>
      </c>
      <c r="B175" s="20">
        <v>13</v>
      </c>
      <c r="C175" s="20" t="s">
        <v>259</v>
      </c>
      <c r="D175" s="56" t="str">
        <f t="shared" ref="D175:D180" si="30">INDEX(Base_Year,MATCH(A175,Metric,0))</f>
        <v>-</v>
      </c>
      <c r="E175" s="36">
        <v>0.15</v>
      </c>
      <c r="F175" s="20" t="str">
        <f t="shared" ref="F175:F180" si="31">INDEX(Current_Year,MATCH(A175,Metric,0))</f>
        <v>2006-2010</v>
      </c>
      <c r="G175" s="66" t="s">
        <v>259</v>
      </c>
      <c r="H175" s="20" t="str">
        <f t="shared" ref="H175:H180" si="32">INDEX(Desired_Direction,MATCH(A175,Metric,0))</f>
        <v>Down</v>
      </c>
      <c r="I175" s="36">
        <v>0.11</v>
      </c>
      <c r="J175" s="56" t="s">
        <v>478</v>
      </c>
      <c r="K175" s="20" t="s">
        <v>259</v>
      </c>
      <c r="L175" s="20" t="str">
        <f t="shared" ref="L175:L180" si="33">INDEX(Metric_Included_in_Composite_Ranking?,MATCH(A175,Metric,0))</f>
        <v>Yes</v>
      </c>
      <c r="M175" s="19" t="str">
        <f>INDEX(Source,MATCH('Metric data value'!A175,Metric,0))</f>
        <v>US Department of Housing and Urban Development, as compiled by County Health Rankings 2014 edition</v>
      </c>
    </row>
    <row r="176" spans="1:13" ht="25.5" x14ac:dyDescent="0.25">
      <c r="A176" s="54" t="s">
        <v>160</v>
      </c>
      <c r="B176" s="116">
        <v>19</v>
      </c>
      <c r="C176" s="21" t="s">
        <v>259</v>
      </c>
      <c r="D176" s="59" t="str">
        <f t="shared" si="30"/>
        <v>-</v>
      </c>
      <c r="E176" s="27">
        <v>0.78</v>
      </c>
      <c r="F176" s="59" t="str">
        <f t="shared" si="31"/>
        <v>2010 and 2012</v>
      </c>
      <c r="G176" s="67" t="s">
        <v>259</v>
      </c>
      <c r="H176" s="21" t="str">
        <f t="shared" si="32"/>
        <v>Up</v>
      </c>
      <c r="I176" s="27">
        <v>1</v>
      </c>
      <c r="J176" s="21" t="s">
        <v>246</v>
      </c>
      <c r="K176" s="21" t="s">
        <v>259</v>
      </c>
      <c r="L176" s="21" t="str">
        <f t="shared" si="33"/>
        <v>Yes</v>
      </c>
      <c r="M176" s="17" t="str">
        <f>INDEX(Source,MATCH('Metric data value'!A176,Metric,0))</f>
        <v>OneSource Global Business Browser and U.S. Census Bureau, as compiled County Health Rankings 2014 edition</v>
      </c>
    </row>
    <row r="177" spans="1:13" s="86" customFormat="1" x14ac:dyDescent="0.25">
      <c r="A177" s="82" t="s">
        <v>162</v>
      </c>
      <c r="B177" s="22">
        <v>29</v>
      </c>
      <c r="C177" s="24">
        <v>0.871</v>
      </c>
      <c r="D177" s="58">
        <f t="shared" si="30"/>
        <v>2007</v>
      </c>
      <c r="E177" s="24">
        <v>0.88300000000000001</v>
      </c>
      <c r="F177" s="22">
        <f t="shared" si="31"/>
        <v>2011</v>
      </c>
      <c r="G177" s="111">
        <f>E177-C177</f>
        <v>1.2000000000000011E-2</v>
      </c>
      <c r="H177" s="22" t="str">
        <f t="shared" si="32"/>
        <v>Up</v>
      </c>
      <c r="I177" s="24">
        <v>0.94699999999999995</v>
      </c>
      <c r="J177" s="22" t="s">
        <v>412</v>
      </c>
      <c r="K177" s="22" t="s">
        <v>259</v>
      </c>
      <c r="L177" s="22" t="str">
        <f t="shared" si="33"/>
        <v>Yes</v>
      </c>
      <c r="M177" s="16" t="str">
        <f>INDEX(Source,MATCH('Metric data value'!A177,Metric,0))</f>
        <v>National Survey of Children’s Health</v>
      </c>
    </row>
    <row r="178" spans="1:13" x14ac:dyDescent="0.25">
      <c r="A178" s="54" t="s">
        <v>161</v>
      </c>
      <c r="B178" s="21">
        <v>32</v>
      </c>
      <c r="C178" s="27">
        <v>4.3999999999999997E-2</v>
      </c>
      <c r="D178" s="59">
        <f t="shared" si="30"/>
        <v>2009</v>
      </c>
      <c r="E178" s="27">
        <v>4.2999999999999997E-2</v>
      </c>
      <c r="F178" s="21">
        <f t="shared" si="31"/>
        <v>2012</v>
      </c>
      <c r="G178" s="79">
        <f t="shared" si="29"/>
        <v>-1.0000000000000009E-3</v>
      </c>
      <c r="H178" s="21" t="str">
        <f t="shared" si="32"/>
        <v>Up</v>
      </c>
      <c r="I178" s="27">
        <v>0.54600000000000004</v>
      </c>
      <c r="J178" s="21" t="s">
        <v>246</v>
      </c>
      <c r="K178" s="27">
        <v>8.4000000000000005E-2</v>
      </c>
      <c r="L178" s="21" t="str">
        <f t="shared" si="33"/>
        <v>Yes</v>
      </c>
      <c r="M178" s="17" t="str">
        <f>INDEX(Source,MATCH('Metric data value'!A178,Metric,0))</f>
        <v>US Census Bureau, American Community Survey</v>
      </c>
    </row>
    <row r="179" spans="1:13" ht="42.75" customHeight="1" x14ac:dyDescent="0.25">
      <c r="A179" s="55" t="s">
        <v>163</v>
      </c>
      <c r="B179" s="20" t="s">
        <v>457</v>
      </c>
      <c r="C179" s="20" t="s">
        <v>259</v>
      </c>
      <c r="D179" s="56" t="str">
        <f t="shared" si="30"/>
        <v>-</v>
      </c>
      <c r="E179" s="36">
        <v>0.33100000000000002</v>
      </c>
      <c r="F179" s="56" t="str">
        <f t="shared" si="31"/>
        <v>2014 (cumulative as of September 2014)</v>
      </c>
      <c r="G179" s="66" t="s">
        <v>259</v>
      </c>
      <c r="H179" s="20" t="str">
        <f t="shared" si="32"/>
        <v>Up</v>
      </c>
      <c r="I179" s="20" t="s">
        <v>259</v>
      </c>
      <c r="J179" s="20" t="s">
        <v>259</v>
      </c>
      <c r="K179" s="20" t="s">
        <v>259</v>
      </c>
      <c r="L179" s="20" t="str">
        <f t="shared" si="33"/>
        <v>No</v>
      </c>
      <c r="M179" s="19" t="str">
        <f>INDEX(Source,MATCH('Metric data value'!A179,Metric,0))</f>
        <v>Ohio Department of Transportation (numerator) and Common Core Data Institute of Education Sciences (denominator)</v>
      </c>
    </row>
    <row r="180" spans="1:13" x14ac:dyDescent="0.25">
      <c r="A180" s="54" t="s">
        <v>476</v>
      </c>
      <c r="B180" s="21" t="s">
        <v>457</v>
      </c>
      <c r="C180" s="21" t="s">
        <v>259</v>
      </c>
      <c r="D180" s="59" t="str">
        <f t="shared" si="30"/>
        <v>-</v>
      </c>
      <c r="E180" s="21">
        <v>12</v>
      </c>
      <c r="F180" s="21">
        <f t="shared" si="31"/>
        <v>2012</v>
      </c>
      <c r="G180" s="32" t="s">
        <v>259</v>
      </c>
      <c r="H180" s="21" t="str">
        <f t="shared" si="32"/>
        <v>Up</v>
      </c>
      <c r="I180" s="21" t="s">
        <v>259</v>
      </c>
      <c r="J180" s="21" t="s">
        <v>259</v>
      </c>
      <c r="K180" s="21" t="s">
        <v>259</v>
      </c>
      <c r="L180" s="21" t="str">
        <f t="shared" si="33"/>
        <v>No</v>
      </c>
      <c r="M180" s="17" t="str">
        <f>INDEX(Source,MATCH('Metric data value'!A180,Metric,0))</f>
        <v>Smart Growth America and National Complete Streets Coalition</v>
      </c>
    </row>
    <row r="181" spans="1:13" ht="17.25" x14ac:dyDescent="0.3">
      <c r="A181" s="5" t="s">
        <v>29</v>
      </c>
      <c r="B181" s="92"/>
      <c r="C181" s="11"/>
      <c r="D181" s="60"/>
      <c r="E181" s="11"/>
      <c r="F181" s="12"/>
      <c r="G181" s="107"/>
      <c r="H181" s="12"/>
      <c r="I181" s="12"/>
      <c r="J181" s="12"/>
      <c r="K181" s="12"/>
      <c r="L181" s="12"/>
      <c r="M181" s="18"/>
    </row>
    <row r="182" spans="1:13" x14ac:dyDescent="0.25">
      <c r="A182" s="82" t="s">
        <v>479</v>
      </c>
      <c r="B182" s="22" t="s">
        <v>259</v>
      </c>
      <c r="C182" s="118">
        <v>0.504</v>
      </c>
      <c r="D182" s="58">
        <v>2009</v>
      </c>
      <c r="E182" s="118">
        <v>0.48599999999999999</v>
      </c>
      <c r="F182" s="22">
        <v>2010</v>
      </c>
      <c r="G182" s="111">
        <f>E182-C182</f>
        <v>-1.8000000000000016E-2</v>
      </c>
      <c r="H182" s="22" t="s">
        <v>16</v>
      </c>
      <c r="I182" s="22" t="s">
        <v>259</v>
      </c>
      <c r="J182" s="22" t="s">
        <v>259</v>
      </c>
      <c r="K182" s="118">
        <v>0.53500000000000003</v>
      </c>
      <c r="L182" s="22" t="s">
        <v>116</v>
      </c>
      <c r="M182" s="16" t="s">
        <v>226</v>
      </c>
    </row>
    <row r="183" spans="1:13" x14ac:dyDescent="0.25">
      <c r="A183" s="54" t="s">
        <v>480</v>
      </c>
      <c r="B183" s="21" t="s">
        <v>259</v>
      </c>
      <c r="C183" s="98">
        <v>0.53500000000000003</v>
      </c>
      <c r="D183" s="59">
        <v>2009</v>
      </c>
      <c r="E183" s="98">
        <v>0.53400000000000003</v>
      </c>
      <c r="F183" s="21">
        <v>2010</v>
      </c>
      <c r="G183" s="30">
        <f t="shared" ref="G183:G187" si="34">E183-C183</f>
        <v>-1.0000000000000009E-3</v>
      </c>
      <c r="H183" s="21" t="s">
        <v>16</v>
      </c>
      <c r="I183" s="21" t="s">
        <v>259</v>
      </c>
      <c r="J183" s="21" t="s">
        <v>259</v>
      </c>
      <c r="K183" s="158">
        <v>0.53500000000000003</v>
      </c>
      <c r="L183" s="21" t="s">
        <v>116</v>
      </c>
      <c r="M183" s="17" t="s">
        <v>226</v>
      </c>
    </row>
    <row r="184" spans="1:13" x14ac:dyDescent="0.25">
      <c r="A184" s="82" t="s">
        <v>481</v>
      </c>
      <c r="B184" s="22" t="s">
        <v>259</v>
      </c>
      <c r="C184" s="118">
        <v>0.55200000000000005</v>
      </c>
      <c r="D184" s="58">
        <v>2009</v>
      </c>
      <c r="E184" s="118">
        <v>0.53800000000000003</v>
      </c>
      <c r="F184" s="22">
        <v>2010</v>
      </c>
      <c r="G184" s="28">
        <f t="shared" si="34"/>
        <v>-1.4000000000000012E-2</v>
      </c>
      <c r="H184" s="22" t="s">
        <v>16</v>
      </c>
      <c r="I184" s="22" t="s">
        <v>259</v>
      </c>
      <c r="J184" s="22" t="s">
        <v>259</v>
      </c>
      <c r="K184" s="159">
        <v>0.53500000000000003</v>
      </c>
      <c r="L184" s="22" t="s">
        <v>116</v>
      </c>
      <c r="M184" s="16" t="s">
        <v>226</v>
      </c>
    </row>
    <row r="185" spans="1:13" x14ac:dyDescent="0.25">
      <c r="A185" s="54" t="s">
        <v>482</v>
      </c>
      <c r="B185" s="21" t="s">
        <v>259</v>
      </c>
      <c r="C185" s="98">
        <v>0.73099999999999998</v>
      </c>
      <c r="D185" s="59">
        <v>2009</v>
      </c>
      <c r="E185" s="98">
        <v>0.69</v>
      </c>
      <c r="F185" s="21">
        <v>2010</v>
      </c>
      <c r="G185" s="30">
        <f t="shared" si="34"/>
        <v>-4.1000000000000036E-2</v>
      </c>
      <c r="H185" s="21" t="s">
        <v>16</v>
      </c>
      <c r="I185" s="21" t="s">
        <v>259</v>
      </c>
      <c r="J185" s="21" t="s">
        <v>259</v>
      </c>
      <c r="K185" s="158">
        <v>0.53500000000000003</v>
      </c>
      <c r="L185" s="21" t="s">
        <v>116</v>
      </c>
      <c r="M185" s="17" t="s">
        <v>226</v>
      </c>
    </row>
    <row r="186" spans="1:13" s="179" customFormat="1" x14ac:dyDescent="0.25">
      <c r="A186" s="172" t="s">
        <v>487</v>
      </c>
      <c r="B186" s="173" t="s">
        <v>259</v>
      </c>
      <c r="C186" s="174">
        <v>0.753</v>
      </c>
      <c r="D186" s="175">
        <v>2009</v>
      </c>
      <c r="E186" s="174">
        <v>0.74</v>
      </c>
      <c r="F186" s="173">
        <v>2010</v>
      </c>
      <c r="G186" s="176">
        <f t="shared" si="34"/>
        <v>-1.3000000000000012E-2</v>
      </c>
      <c r="H186" s="173" t="s">
        <v>16</v>
      </c>
      <c r="I186" s="173" t="s">
        <v>259</v>
      </c>
      <c r="J186" s="173" t="s">
        <v>259</v>
      </c>
      <c r="K186" s="177">
        <v>0.54</v>
      </c>
      <c r="L186" s="173" t="s">
        <v>116</v>
      </c>
      <c r="M186" s="178" t="s">
        <v>226</v>
      </c>
    </row>
    <row r="187" spans="1:13" ht="15.75" thickBot="1" x14ac:dyDescent="0.3">
      <c r="A187" s="165" t="s">
        <v>483</v>
      </c>
      <c r="B187" s="166" t="s">
        <v>259</v>
      </c>
      <c r="C187" s="167">
        <v>0.61899999999999999</v>
      </c>
      <c r="D187" s="168">
        <v>2009</v>
      </c>
      <c r="E187" s="167">
        <v>0.53400000000000003</v>
      </c>
      <c r="F187" s="166">
        <v>2010</v>
      </c>
      <c r="G187" s="169">
        <f t="shared" si="34"/>
        <v>-8.4999999999999964E-2</v>
      </c>
      <c r="H187" s="166" t="s">
        <v>16</v>
      </c>
      <c r="I187" s="166" t="s">
        <v>259</v>
      </c>
      <c r="J187" s="166" t="s">
        <v>259</v>
      </c>
      <c r="K187" s="170">
        <v>0.53500000000000003</v>
      </c>
      <c r="L187" s="166" t="s">
        <v>116</v>
      </c>
      <c r="M187" s="171" t="s">
        <v>226</v>
      </c>
    </row>
    <row r="188" spans="1:13" ht="15.75" thickTop="1" x14ac:dyDescent="0.25">
      <c r="K188" s="163"/>
      <c r="L188" s="161"/>
      <c r="M188" s="164"/>
    </row>
    <row r="189" spans="1:13" x14ac:dyDescent="0.25">
      <c r="B189" s="187" t="s">
        <v>508</v>
      </c>
      <c r="G189" s="162"/>
      <c r="H189" s="161"/>
      <c r="I189" s="161"/>
      <c r="J189" s="161"/>
    </row>
    <row r="190" spans="1:13" x14ac:dyDescent="0.25">
      <c r="B190" s="184" t="s">
        <v>509</v>
      </c>
      <c r="C190" s="184"/>
    </row>
    <row r="191" spans="1:13" x14ac:dyDescent="0.25">
      <c r="B191" s="235" t="s">
        <v>511</v>
      </c>
      <c r="C191" s="235"/>
      <c r="D191" s="235"/>
      <c r="E191" s="235"/>
      <c r="F191" s="235"/>
      <c r="G191" s="235"/>
      <c r="H191" s="235"/>
      <c r="I191" s="235"/>
      <c r="J191" s="235"/>
      <c r="K191" s="235"/>
      <c r="L191" s="235"/>
    </row>
    <row r="192" spans="1:13" x14ac:dyDescent="0.25">
      <c r="B192" s="235"/>
      <c r="C192" s="235"/>
      <c r="D192" s="235"/>
      <c r="E192" s="235"/>
      <c r="F192" s="235"/>
      <c r="G192" s="235"/>
      <c r="H192" s="235"/>
      <c r="I192" s="235"/>
      <c r="J192" s="235"/>
      <c r="K192" s="235"/>
      <c r="L192" s="235"/>
    </row>
    <row r="193" spans="2:12" ht="15.75" x14ac:dyDescent="0.25">
      <c r="B193" s="182" t="s">
        <v>259</v>
      </c>
      <c r="C193" s="241" t="s">
        <v>523</v>
      </c>
      <c r="D193" s="241"/>
      <c r="E193" s="204"/>
      <c r="F193" s="204"/>
      <c r="G193" s="204"/>
      <c r="H193" s="204"/>
      <c r="I193" s="204"/>
      <c r="J193" s="204"/>
      <c r="K193" s="204"/>
      <c r="L193" s="204"/>
    </row>
    <row r="194" spans="2:12" x14ac:dyDescent="0.25">
      <c r="B194" s="186" t="s">
        <v>464</v>
      </c>
      <c r="C194" s="186" t="s">
        <v>485</v>
      </c>
      <c r="D194" s="185"/>
      <c r="E194" s="185"/>
      <c r="F194" s="179"/>
    </row>
    <row r="195" spans="2:12" x14ac:dyDescent="0.25">
      <c r="B195" s="186" t="s">
        <v>457</v>
      </c>
      <c r="C195" s="186" t="s">
        <v>486</v>
      </c>
      <c r="D195" s="185"/>
      <c r="E195" s="185"/>
      <c r="F195" s="179"/>
    </row>
    <row r="196" spans="2:12" x14ac:dyDescent="0.25">
      <c r="B196" s="186" t="s">
        <v>114</v>
      </c>
      <c r="C196" s="236" t="s">
        <v>513</v>
      </c>
      <c r="D196" s="236"/>
      <c r="E196" s="236"/>
      <c r="F196" s="236"/>
      <c r="G196" s="236"/>
      <c r="H196" s="236"/>
      <c r="I196" s="236"/>
      <c r="J196" s="236"/>
      <c r="K196" s="236"/>
      <c r="L196" s="236"/>
    </row>
    <row r="197" spans="2:12" x14ac:dyDescent="0.25">
      <c r="C197" s="236"/>
      <c r="D197" s="236"/>
      <c r="E197" s="236"/>
      <c r="F197" s="236"/>
      <c r="G197" s="236"/>
      <c r="H197" s="236"/>
      <c r="I197" s="236"/>
      <c r="J197" s="236"/>
      <c r="K197" s="236"/>
      <c r="L197" s="236"/>
    </row>
    <row r="198" spans="2:12" x14ac:dyDescent="0.25">
      <c r="C198" s="236"/>
      <c r="D198" s="236"/>
      <c r="E198" s="236"/>
      <c r="F198" s="236"/>
      <c r="G198" s="236"/>
      <c r="H198" s="236"/>
      <c r="I198" s="236"/>
      <c r="J198" s="236"/>
      <c r="K198" s="236"/>
      <c r="L198" s="236"/>
    </row>
  </sheetData>
  <mergeCells count="12">
    <mergeCell ref="B191:L192"/>
    <mergeCell ref="C196:L198"/>
    <mergeCell ref="K4:K5"/>
    <mergeCell ref="M4:M5"/>
    <mergeCell ref="B4:B5"/>
    <mergeCell ref="C4:D4"/>
    <mergeCell ref="E4:F4"/>
    <mergeCell ref="I4:J4"/>
    <mergeCell ref="G4:G5"/>
    <mergeCell ref="H4:H5"/>
    <mergeCell ref="L4:L5"/>
    <mergeCell ref="C193:D193"/>
  </mergeCells>
  <pageMargins left="0.7" right="0.7" top="0.75" bottom="0.75" header="0.3" footer="0.3"/>
  <pageSetup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166"/>
  <sheetViews>
    <sheetView showGridLines="0" zoomScale="75" zoomScaleNormal="75" workbookViewId="0">
      <pane ySplit="5" topLeftCell="A6" activePane="bottomLeft" state="frozen"/>
      <selection pane="bottomLeft" activeCell="E139" sqref="E139"/>
    </sheetView>
  </sheetViews>
  <sheetFormatPr defaultRowHeight="15" x14ac:dyDescent="0.25"/>
  <cols>
    <col min="2" max="2" width="14.5703125" customWidth="1"/>
    <col min="3" max="3" width="13.140625" customWidth="1"/>
    <col min="4" max="4" width="21.7109375" customWidth="1"/>
    <col min="5" max="5" width="47.5703125" customWidth="1"/>
    <col min="6" max="6" width="11.7109375" customWidth="1"/>
    <col min="7" max="7" width="14.28515625" customWidth="1"/>
    <col min="8" max="8" width="17.85546875" customWidth="1"/>
    <col min="9" max="9" width="17.140625" customWidth="1"/>
    <col min="10" max="10" width="30.42578125" style="115" customWidth="1"/>
    <col min="11" max="11" width="10.7109375" customWidth="1"/>
    <col min="12" max="12" width="12.140625" customWidth="1"/>
  </cols>
  <sheetData>
    <row r="5" spans="2:12" s="80" customFormat="1" ht="60" x14ac:dyDescent="0.25">
      <c r="B5" s="113" t="s">
        <v>6</v>
      </c>
      <c r="C5" s="112" t="s">
        <v>7</v>
      </c>
      <c r="D5" s="112" t="s">
        <v>8</v>
      </c>
      <c r="E5" s="112" t="s">
        <v>497</v>
      </c>
      <c r="F5" s="112" t="s">
        <v>498</v>
      </c>
      <c r="G5" s="112" t="s">
        <v>499</v>
      </c>
      <c r="H5" s="112" t="s">
        <v>500</v>
      </c>
      <c r="I5" s="112" t="s">
        <v>501</v>
      </c>
      <c r="J5" s="112" t="s">
        <v>9</v>
      </c>
      <c r="K5" s="114" t="s">
        <v>512</v>
      </c>
      <c r="L5" s="112" t="s">
        <v>503</v>
      </c>
    </row>
    <row r="6" spans="2:12" x14ac:dyDescent="0.25">
      <c r="B6" s="49"/>
      <c r="C6" s="50"/>
      <c r="D6" s="50"/>
      <c r="E6" s="50"/>
      <c r="F6" s="50"/>
      <c r="G6" s="50"/>
      <c r="H6" s="50"/>
      <c r="I6" s="50"/>
      <c r="J6" s="50"/>
      <c r="K6" s="51"/>
      <c r="L6" s="52"/>
    </row>
    <row r="7" spans="2:12" ht="24" x14ac:dyDescent="0.25">
      <c r="B7" s="49"/>
      <c r="C7" s="50"/>
      <c r="D7" s="123" t="s">
        <v>413</v>
      </c>
      <c r="E7" s="50"/>
      <c r="F7" s="50"/>
      <c r="G7" s="48"/>
      <c r="H7" s="50"/>
      <c r="I7" s="50"/>
      <c r="J7" s="50"/>
      <c r="K7" s="51"/>
      <c r="L7" s="47"/>
    </row>
    <row r="8" spans="2:12" x14ac:dyDescent="0.25">
      <c r="B8" s="128"/>
      <c r="C8" s="129"/>
      <c r="D8" s="130"/>
      <c r="E8" s="129"/>
      <c r="F8" s="129"/>
      <c r="G8" s="129"/>
      <c r="H8" s="129"/>
      <c r="I8" s="129"/>
      <c r="J8" s="129"/>
      <c r="K8" s="131"/>
      <c r="L8" s="132"/>
    </row>
    <row r="9" spans="2:12" ht="39.75" customHeight="1" x14ac:dyDescent="0.25">
      <c r="B9" s="133" t="s">
        <v>166</v>
      </c>
      <c r="C9" s="134" t="s">
        <v>167</v>
      </c>
      <c r="D9" s="135" t="s">
        <v>168</v>
      </c>
      <c r="E9" s="135" t="s">
        <v>261</v>
      </c>
      <c r="F9" s="135">
        <v>2011</v>
      </c>
      <c r="G9" s="135">
        <v>2012</v>
      </c>
      <c r="H9" s="132">
        <v>0</v>
      </c>
      <c r="I9" s="132">
        <v>0</v>
      </c>
      <c r="J9" s="135" t="s">
        <v>420</v>
      </c>
      <c r="K9" s="136" t="s">
        <v>16</v>
      </c>
      <c r="L9" s="132" t="s">
        <v>115</v>
      </c>
    </row>
    <row r="10" spans="2:12" ht="34.5" customHeight="1" x14ac:dyDescent="0.25">
      <c r="B10" s="133" t="s">
        <v>166</v>
      </c>
      <c r="C10" s="134" t="s">
        <v>167</v>
      </c>
      <c r="D10" s="135" t="s">
        <v>169</v>
      </c>
      <c r="E10" s="135" t="s">
        <v>10</v>
      </c>
      <c r="F10" s="135">
        <v>2011</v>
      </c>
      <c r="G10" s="135">
        <v>2013</v>
      </c>
      <c r="H10" s="132">
        <v>0</v>
      </c>
      <c r="I10" s="132">
        <v>0</v>
      </c>
      <c r="J10" s="135" t="s">
        <v>420</v>
      </c>
      <c r="K10" s="136" t="s">
        <v>16</v>
      </c>
      <c r="L10" s="132" t="s">
        <v>115</v>
      </c>
    </row>
    <row r="11" spans="2:12" ht="36" x14ac:dyDescent="0.25">
      <c r="B11" s="133" t="s">
        <v>166</v>
      </c>
      <c r="C11" s="134" t="s">
        <v>167</v>
      </c>
      <c r="D11" s="135" t="s">
        <v>262</v>
      </c>
      <c r="E11" s="135" t="s">
        <v>263</v>
      </c>
      <c r="F11" s="135">
        <v>2011</v>
      </c>
      <c r="G11" s="135">
        <v>2013</v>
      </c>
      <c r="H11" s="132">
        <v>7</v>
      </c>
      <c r="I11" s="132">
        <v>10</v>
      </c>
      <c r="J11" s="135" t="s">
        <v>271</v>
      </c>
      <c r="K11" s="136" t="s">
        <v>16</v>
      </c>
      <c r="L11" s="132" t="s">
        <v>116</v>
      </c>
    </row>
    <row r="12" spans="2:12" ht="36" x14ac:dyDescent="0.25">
      <c r="B12" s="133" t="s">
        <v>166</v>
      </c>
      <c r="C12" s="134" t="s">
        <v>167</v>
      </c>
      <c r="D12" s="135" t="s">
        <v>170</v>
      </c>
      <c r="E12" s="135" t="s">
        <v>264</v>
      </c>
      <c r="F12" s="135">
        <v>2012</v>
      </c>
      <c r="G12" s="135">
        <v>2013</v>
      </c>
      <c r="H12" s="132">
        <v>0</v>
      </c>
      <c r="I12" s="132">
        <v>0</v>
      </c>
      <c r="J12" s="135" t="s">
        <v>420</v>
      </c>
      <c r="K12" s="136" t="s">
        <v>16</v>
      </c>
      <c r="L12" s="132" t="s">
        <v>115</v>
      </c>
    </row>
    <row r="13" spans="2:12" ht="48" x14ac:dyDescent="0.25">
      <c r="B13" s="133" t="s">
        <v>166</v>
      </c>
      <c r="C13" s="134" t="s">
        <v>171</v>
      </c>
      <c r="D13" s="135" t="s">
        <v>172</v>
      </c>
      <c r="E13" s="135" t="s">
        <v>265</v>
      </c>
      <c r="F13" s="135">
        <v>2010</v>
      </c>
      <c r="G13" s="135">
        <v>2011</v>
      </c>
      <c r="H13" s="132">
        <v>0</v>
      </c>
      <c r="I13" s="132">
        <v>0</v>
      </c>
      <c r="J13" s="135" t="s">
        <v>272</v>
      </c>
      <c r="K13" s="136" t="s">
        <v>16</v>
      </c>
      <c r="L13" s="132" t="s">
        <v>115</v>
      </c>
    </row>
    <row r="14" spans="2:12" ht="48" x14ac:dyDescent="0.25">
      <c r="B14" s="133" t="s">
        <v>166</v>
      </c>
      <c r="C14" s="134" t="s">
        <v>171</v>
      </c>
      <c r="D14" s="135" t="s">
        <v>173</v>
      </c>
      <c r="E14" s="135" t="s">
        <v>174</v>
      </c>
      <c r="F14" s="135" t="s">
        <v>266</v>
      </c>
      <c r="G14" s="135" t="s">
        <v>267</v>
      </c>
      <c r="H14" s="132">
        <v>0</v>
      </c>
      <c r="I14" s="132">
        <v>0</v>
      </c>
      <c r="J14" s="135" t="s">
        <v>272</v>
      </c>
      <c r="K14" s="136" t="s">
        <v>16</v>
      </c>
      <c r="L14" s="132" t="s">
        <v>115</v>
      </c>
    </row>
    <row r="15" spans="2:12" ht="50.25" customHeight="1" x14ac:dyDescent="0.25">
      <c r="B15" s="133" t="s">
        <v>166</v>
      </c>
      <c r="C15" s="134" t="s">
        <v>171</v>
      </c>
      <c r="D15" s="135" t="s">
        <v>175</v>
      </c>
      <c r="E15" s="135" t="s">
        <v>268</v>
      </c>
      <c r="F15" s="135">
        <v>2011</v>
      </c>
      <c r="G15" s="135">
        <v>2013</v>
      </c>
      <c r="H15" s="132">
        <v>7</v>
      </c>
      <c r="I15" s="132">
        <v>9</v>
      </c>
      <c r="J15" s="135" t="s">
        <v>421</v>
      </c>
      <c r="K15" s="136" t="s">
        <v>16</v>
      </c>
      <c r="L15" s="132" t="s">
        <v>115</v>
      </c>
    </row>
    <row r="16" spans="2:12" ht="60" x14ac:dyDescent="0.25">
      <c r="B16" s="133" t="s">
        <v>166</v>
      </c>
      <c r="C16" s="134" t="s">
        <v>171</v>
      </c>
      <c r="D16" s="135" t="s">
        <v>176</v>
      </c>
      <c r="E16" s="135" t="s">
        <v>14</v>
      </c>
      <c r="F16" s="135">
        <v>2011</v>
      </c>
      <c r="G16" s="135">
        <v>2012</v>
      </c>
      <c r="H16" s="132">
        <v>0</v>
      </c>
      <c r="I16" s="132">
        <v>0</v>
      </c>
      <c r="J16" s="135" t="s">
        <v>423</v>
      </c>
      <c r="K16" s="136" t="s">
        <v>16</v>
      </c>
      <c r="L16" s="132" t="s">
        <v>115</v>
      </c>
    </row>
    <row r="17" spans="2:12" ht="60" x14ac:dyDescent="0.25">
      <c r="B17" s="133" t="s">
        <v>166</v>
      </c>
      <c r="C17" s="134" t="s">
        <v>171</v>
      </c>
      <c r="D17" s="135" t="s">
        <v>177</v>
      </c>
      <c r="E17" s="135" t="s">
        <v>269</v>
      </c>
      <c r="F17" s="135">
        <v>2011</v>
      </c>
      <c r="G17" s="135">
        <v>2012</v>
      </c>
      <c r="H17" s="132">
        <v>0</v>
      </c>
      <c r="I17" s="132">
        <v>0</v>
      </c>
      <c r="J17" s="135" t="s">
        <v>423</v>
      </c>
      <c r="K17" s="136" t="s">
        <v>16</v>
      </c>
      <c r="L17" s="132" t="s">
        <v>115</v>
      </c>
    </row>
    <row r="18" spans="2:12" ht="48" x14ac:dyDescent="0.25">
      <c r="B18" s="133" t="s">
        <v>166</v>
      </c>
      <c r="C18" s="134" t="s">
        <v>171</v>
      </c>
      <c r="D18" s="135" t="s">
        <v>178</v>
      </c>
      <c r="E18" s="135" t="s">
        <v>270</v>
      </c>
      <c r="F18" s="135">
        <v>2005</v>
      </c>
      <c r="G18" s="135">
        <v>2010</v>
      </c>
      <c r="H18" s="132">
        <v>0</v>
      </c>
      <c r="I18" s="132">
        <v>0</v>
      </c>
      <c r="J18" s="135" t="s">
        <v>422</v>
      </c>
      <c r="K18" s="136" t="s">
        <v>16</v>
      </c>
      <c r="L18" s="132" t="s">
        <v>115</v>
      </c>
    </row>
    <row r="19" spans="2:12" ht="48" x14ac:dyDescent="0.25">
      <c r="B19" s="133" t="s">
        <v>166</v>
      </c>
      <c r="C19" s="134" t="s">
        <v>171</v>
      </c>
      <c r="D19" s="135" t="s">
        <v>179</v>
      </c>
      <c r="E19" s="135" t="s">
        <v>274</v>
      </c>
      <c r="F19" s="135" t="s">
        <v>266</v>
      </c>
      <c r="G19" s="135" t="s">
        <v>267</v>
      </c>
      <c r="H19" s="132">
        <v>0</v>
      </c>
      <c r="I19" s="132">
        <v>0</v>
      </c>
      <c r="J19" s="135" t="s">
        <v>272</v>
      </c>
      <c r="K19" s="136" t="s">
        <v>16</v>
      </c>
      <c r="L19" s="132" t="s">
        <v>115</v>
      </c>
    </row>
    <row r="20" spans="2:12" ht="60" x14ac:dyDescent="0.25">
      <c r="B20" s="133" t="s">
        <v>166</v>
      </c>
      <c r="C20" s="134" t="s">
        <v>171</v>
      </c>
      <c r="D20" s="135" t="s">
        <v>180</v>
      </c>
      <c r="E20" s="135" t="s">
        <v>275</v>
      </c>
      <c r="F20" s="135">
        <v>2006</v>
      </c>
      <c r="G20" s="135">
        <v>2012</v>
      </c>
      <c r="H20" s="132">
        <v>0</v>
      </c>
      <c r="I20" s="132">
        <v>0</v>
      </c>
      <c r="J20" s="135" t="s">
        <v>278</v>
      </c>
      <c r="K20" s="136" t="s">
        <v>16</v>
      </c>
      <c r="L20" s="132" t="s">
        <v>115</v>
      </c>
    </row>
    <row r="21" spans="2:12" ht="60" x14ac:dyDescent="0.25">
      <c r="B21" s="133" t="s">
        <v>166</v>
      </c>
      <c r="C21" s="134" t="s">
        <v>181</v>
      </c>
      <c r="D21" s="135" t="s">
        <v>182</v>
      </c>
      <c r="E21" s="135" t="s">
        <v>15</v>
      </c>
      <c r="F21" s="135">
        <v>2011</v>
      </c>
      <c r="G21" s="135">
        <v>2012</v>
      </c>
      <c r="H21" s="132">
        <v>0</v>
      </c>
      <c r="I21" s="132">
        <v>0</v>
      </c>
      <c r="J21" s="135" t="s">
        <v>273</v>
      </c>
      <c r="K21" s="136" t="s">
        <v>16</v>
      </c>
      <c r="L21" s="132" t="s">
        <v>115</v>
      </c>
    </row>
    <row r="22" spans="2:12" ht="48" x14ac:dyDescent="0.25">
      <c r="B22" s="133" t="s">
        <v>166</v>
      </c>
      <c r="C22" s="134" t="s">
        <v>181</v>
      </c>
      <c r="D22" s="135" t="s">
        <v>183</v>
      </c>
      <c r="E22" s="135" t="s">
        <v>276</v>
      </c>
      <c r="F22" s="135">
        <v>2010</v>
      </c>
      <c r="G22" s="135">
        <v>2012</v>
      </c>
      <c r="H22" s="132">
        <v>0</v>
      </c>
      <c r="I22" s="132">
        <v>0</v>
      </c>
      <c r="J22" s="135" t="s">
        <v>279</v>
      </c>
      <c r="K22" s="136" t="s">
        <v>16</v>
      </c>
      <c r="L22" s="132" t="s">
        <v>115</v>
      </c>
    </row>
    <row r="23" spans="2:12" ht="36" x14ac:dyDescent="0.25">
      <c r="B23" s="133" t="s">
        <v>166</v>
      </c>
      <c r="C23" s="134" t="s">
        <v>181</v>
      </c>
      <c r="D23" s="135" t="s">
        <v>184</v>
      </c>
      <c r="E23" s="135" t="s">
        <v>277</v>
      </c>
      <c r="F23" s="135">
        <v>2010</v>
      </c>
      <c r="G23" s="135">
        <v>2011</v>
      </c>
      <c r="H23" s="132">
        <v>0</v>
      </c>
      <c r="I23" s="132">
        <v>0</v>
      </c>
      <c r="J23" s="135" t="s">
        <v>280</v>
      </c>
      <c r="K23" s="136" t="s">
        <v>16</v>
      </c>
      <c r="L23" s="132" t="s">
        <v>115</v>
      </c>
    </row>
    <row r="24" spans="2:12" ht="36" x14ac:dyDescent="0.25">
      <c r="B24" s="133" t="s">
        <v>166</v>
      </c>
      <c r="C24" s="134" t="s">
        <v>181</v>
      </c>
      <c r="D24" s="135" t="s">
        <v>430</v>
      </c>
      <c r="E24" s="135" t="s">
        <v>452</v>
      </c>
      <c r="F24" s="135">
        <v>2007</v>
      </c>
      <c r="G24" s="135">
        <v>2009</v>
      </c>
      <c r="H24" s="132">
        <v>0</v>
      </c>
      <c r="I24" s="132">
        <v>0</v>
      </c>
      <c r="J24" s="135" t="s">
        <v>280</v>
      </c>
      <c r="K24" s="136" t="s">
        <v>17</v>
      </c>
      <c r="L24" s="132" t="s">
        <v>115</v>
      </c>
    </row>
    <row r="25" spans="2:12" ht="36" x14ac:dyDescent="0.25">
      <c r="B25" s="133" t="s">
        <v>166</v>
      </c>
      <c r="C25" s="134" t="s">
        <v>29</v>
      </c>
      <c r="D25" s="135" t="s">
        <v>431</v>
      </c>
      <c r="E25" s="135" t="s">
        <v>453</v>
      </c>
      <c r="F25" s="135">
        <v>2007</v>
      </c>
      <c r="G25" s="135">
        <v>2009</v>
      </c>
      <c r="H25" s="132">
        <v>0</v>
      </c>
      <c r="I25" s="132">
        <v>0</v>
      </c>
      <c r="J25" s="135" t="s">
        <v>280</v>
      </c>
      <c r="K25" s="136" t="s">
        <v>17</v>
      </c>
      <c r="L25" s="132" t="s">
        <v>116</v>
      </c>
    </row>
    <row r="26" spans="2:12" ht="36" x14ac:dyDescent="0.25">
      <c r="B26" s="133" t="s">
        <v>166</v>
      </c>
      <c r="C26" s="134" t="s">
        <v>29</v>
      </c>
      <c r="D26" s="135" t="s">
        <v>432</v>
      </c>
      <c r="E26" s="135" t="s">
        <v>454</v>
      </c>
      <c r="F26" s="135">
        <v>2007</v>
      </c>
      <c r="G26" s="135">
        <v>2009</v>
      </c>
      <c r="H26" s="132">
        <v>12</v>
      </c>
      <c r="I26" s="132">
        <v>12</v>
      </c>
      <c r="J26" s="135" t="s">
        <v>280</v>
      </c>
      <c r="K26" s="136" t="s">
        <v>17</v>
      </c>
      <c r="L26" s="132" t="s">
        <v>116</v>
      </c>
    </row>
    <row r="27" spans="2:12" ht="36" x14ac:dyDescent="0.25">
      <c r="B27" s="133" t="s">
        <v>166</v>
      </c>
      <c r="C27" s="134" t="s">
        <v>29</v>
      </c>
      <c r="D27" s="135" t="s">
        <v>433</v>
      </c>
      <c r="E27" s="135" t="s">
        <v>455</v>
      </c>
      <c r="F27" s="135">
        <v>2007</v>
      </c>
      <c r="G27" s="135">
        <v>2009</v>
      </c>
      <c r="H27" s="132">
        <v>22</v>
      </c>
      <c r="I27" s="132">
        <v>23</v>
      </c>
      <c r="J27" s="135" t="s">
        <v>280</v>
      </c>
      <c r="K27" s="136" t="s">
        <v>17</v>
      </c>
      <c r="L27" s="132" t="s">
        <v>116</v>
      </c>
    </row>
    <row r="28" spans="2:12" ht="36" x14ac:dyDescent="0.25">
      <c r="B28" s="133" t="s">
        <v>166</v>
      </c>
      <c r="C28" s="134" t="s">
        <v>29</v>
      </c>
      <c r="D28" s="135" t="s">
        <v>434</v>
      </c>
      <c r="E28" s="135" t="s">
        <v>456</v>
      </c>
      <c r="F28" s="135">
        <v>2007</v>
      </c>
      <c r="G28" s="135">
        <v>2009</v>
      </c>
      <c r="H28" s="132">
        <v>28</v>
      </c>
      <c r="I28" s="132">
        <v>23</v>
      </c>
      <c r="J28" s="135" t="s">
        <v>280</v>
      </c>
      <c r="K28" s="136" t="s">
        <v>17</v>
      </c>
      <c r="L28" s="132" t="s">
        <v>116</v>
      </c>
    </row>
    <row r="29" spans="2:12" x14ac:dyDescent="0.25">
      <c r="B29" s="137"/>
      <c r="C29" s="134"/>
      <c r="D29" s="135"/>
      <c r="E29" s="135"/>
      <c r="F29" s="132"/>
      <c r="G29" s="132"/>
      <c r="H29" s="138"/>
      <c r="I29" s="138"/>
      <c r="J29" s="135"/>
      <c r="K29" s="136"/>
      <c r="L29" s="132"/>
    </row>
    <row r="30" spans="2:12" x14ac:dyDescent="0.25">
      <c r="B30" s="137"/>
      <c r="C30" s="134"/>
      <c r="D30" s="139" t="s">
        <v>414</v>
      </c>
      <c r="E30" s="135"/>
      <c r="F30" s="132"/>
      <c r="G30" s="132"/>
      <c r="H30" s="138"/>
      <c r="I30" s="138"/>
      <c r="J30" s="135"/>
      <c r="K30" s="136"/>
      <c r="L30" s="132"/>
    </row>
    <row r="31" spans="2:12" x14ac:dyDescent="0.25">
      <c r="B31" s="137"/>
      <c r="C31" s="134"/>
      <c r="D31" s="135"/>
      <c r="E31" s="135"/>
      <c r="F31" s="132"/>
      <c r="G31" s="132"/>
      <c r="H31" s="138"/>
      <c r="I31" s="138"/>
      <c r="J31" s="135"/>
      <c r="K31" s="136"/>
      <c r="L31" s="132"/>
    </row>
    <row r="32" spans="2:12" ht="96" x14ac:dyDescent="0.25">
      <c r="B32" s="133" t="s">
        <v>18</v>
      </c>
      <c r="C32" s="134" t="s">
        <v>118</v>
      </c>
      <c r="D32" s="135" t="s">
        <v>34</v>
      </c>
      <c r="E32" s="135" t="s">
        <v>281</v>
      </c>
      <c r="F32" s="135">
        <v>2008</v>
      </c>
      <c r="G32" s="135">
        <v>2009</v>
      </c>
      <c r="H32" s="132">
        <v>0</v>
      </c>
      <c r="I32" s="135">
        <v>0</v>
      </c>
      <c r="J32" s="135" t="s">
        <v>98</v>
      </c>
      <c r="K32" s="140" t="s">
        <v>16</v>
      </c>
      <c r="L32" s="135" t="s">
        <v>115</v>
      </c>
    </row>
    <row r="33" spans="2:12" ht="102.75" customHeight="1" x14ac:dyDescent="0.25">
      <c r="B33" s="137" t="s">
        <v>18</v>
      </c>
      <c r="C33" s="141" t="s">
        <v>118</v>
      </c>
      <c r="D33" s="142" t="s">
        <v>282</v>
      </c>
      <c r="E33" s="142" t="s">
        <v>283</v>
      </c>
      <c r="F33" s="135">
        <v>2008</v>
      </c>
      <c r="G33" s="135">
        <v>2009</v>
      </c>
      <c r="H33" s="138">
        <v>0</v>
      </c>
      <c r="I33" s="135">
        <v>0</v>
      </c>
      <c r="J33" s="135" t="s">
        <v>304</v>
      </c>
      <c r="K33" s="140" t="s">
        <v>16</v>
      </c>
      <c r="L33" s="135" t="s">
        <v>115</v>
      </c>
    </row>
    <row r="34" spans="2:12" ht="36" x14ac:dyDescent="0.25">
      <c r="B34" s="133" t="s">
        <v>18</v>
      </c>
      <c r="C34" s="134" t="s">
        <v>21</v>
      </c>
      <c r="D34" s="135" t="s">
        <v>284</v>
      </c>
      <c r="E34" s="135" t="s">
        <v>79</v>
      </c>
      <c r="F34" s="135">
        <v>2012</v>
      </c>
      <c r="G34" s="135">
        <v>2013</v>
      </c>
      <c r="H34" s="132">
        <v>0</v>
      </c>
      <c r="I34" s="135">
        <v>0</v>
      </c>
      <c r="J34" s="135" t="s">
        <v>100</v>
      </c>
      <c r="K34" s="140" t="s">
        <v>16</v>
      </c>
      <c r="L34" s="135" t="s">
        <v>115</v>
      </c>
    </row>
    <row r="35" spans="2:12" ht="48" x14ac:dyDescent="0.25">
      <c r="B35" s="133" t="s">
        <v>18</v>
      </c>
      <c r="C35" s="134" t="s">
        <v>21</v>
      </c>
      <c r="D35" s="135" t="s">
        <v>35</v>
      </c>
      <c r="E35" s="135" t="s">
        <v>285</v>
      </c>
      <c r="F35" s="135">
        <v>2012</v>
      </c>
      <c r="G35" s="135">
        <v>2013</v>
      </c>
      <c r="H35" s="132">
        <v>0</v>
      </c>
      <c r="I35" s="135">
        <v>0</v>
      </c>
      <c r="J35" s="135" t="s">
        <v>100</v>
      </c>
      <c r="K35" s="140" t="s">
        <v>114</v>
      </c>
      <c r="L35" s="135" t="s">
        <v>116</v>
      </c>
    </row>
    <row r="36" spans="2:12" ht="48" x14ac:dyDescent="0.25">
      <c r="B36" s="133" t="s">
        <v>18</v>
      </c>
      <c r="C36" s="134" t="s">
        <v>21</v>
      </c>
      <c r="D36" s="135" t="s">
        <v>36</v>
      </c>
      <c r="E36" s="135" t="s">
        <v>286</v>
      </c>
      <c r="F36" s="135">
        <v>2012</v>
      </c>
      <c r="G36" s="135">
        <v>2013</v>
      </c>
      <c r="H36" s="132">
        <v>0</v>
      </c>
      <c r="I36" s="135">
        <v>0</v>
      </c>
      <c r="J36" s="135" t="s">
        <v>100</v>
      </c>
      <c r="K36" s="140" t="s">
        <v>114</v>
      </c>
      <c r="L36" s="135" t="s">
        <v>116</v>
      </c>
    </row>
    <row r="37" spans="2:12" ht="36" x14ac:dyDescent="0.25">
      <c r="B37" s="133" t="s">
        <v>18</v>
      </c>
      <c r="C37" s="134" t="s">
        <v>21</v>
      </c>
      <c r="D37" s="135" t="s">
        <v>37</v>
      </c>
      <c r="E37" s="135" t="s">
        <v>80</v>
      </c>
      <c r="F37" s="135">
        <v>2012</v>
      </c>
      <c r="G37" s="135">
        <v>2013</v>
      </c>
      <c r="H37" s="132">
        <v>0</v>
      </c>
      <c r="I37" s="135">
        <v>0</v>
      </c>
      <c r="J37" s="135" t="s">
        <v>100</v>
      </c>
      <c r="K37" s="140" t="s">
        <v>16</v>
      </c>
      <c r="L37" s="135" t="s">
        <v>115</v>
      </c>
    </row>
    <row r="38" spans="2:12" ht="48" x14ac:dyDescent="0.25">
      <c r="B38" s="133" t="s">
        <v>18</v>
      </c>
      <c r="C38" s="134" t="s">
        <v>21</v>
      </c>
      <c r="D38" s="135" t="s">
        <v>38</v>
      </c>
      <c r="E38" s="135" t="s">
        <v>287</v>
      </c>
      <c r="F38" s="135">
        <v>2012</v>
      </c>
      <c r="G38" s="135">
        <v>2013</v>
      </c>
      <c r="H38" s="132">
        <v>0</v>
      </c>
      <c r="I38" s="135">
        <v>0</v>
      </c>
      <c r="J38" s="135" t="s">
        <v>100</v>
      </c>
      <c r="K38" s="140" t="s">
        <v>114</v>
      </c>
      <c r="L38" s="135" t="s">
        <v>116</v>
      </c>
    </row>
    <row r="39" spans="2:12" ht="48" x14ac:dyDescent="0.25">
      <c r="B39" s="133" t="s">
        <v>18</v>
      </c>
      <c r="C39" s="134" t="s">
        <v>21</v>
      </c>
      <c r="D39" s="135" t="s">
        <v>39</v>
      </c>
      <c r="E39" s="135" t="s">
        <v>288</v>
      </c>
      <c r="F39" s="135">
        <v>2012</v>
      </c>
      <c r="G39" s="135">
        <v>2013</v>
      </c>
      <c r="H39" s="132">
        <v>0</v>
      </c>
      <c r="I39" s="135">
        <v>0</v>
      </c>
      <c r="J39" s="135" t="s">
        <v>100</v>
      </c>
      <c r="K39" s="140" t="s">
        <v>114</v>
      </c>
      <c r="L39" s="135" t="s">
        <v>116</v>
      </c>
    </row>
    <row r="40" spans="2:12" ht="90.75" customHeight="1" x14ac:dyDescent="0.25">
      <c r="B40" s="133" t="s">
        <v>18</v>
      </c>
      <c r="C40" s="134" t="s">
        <v>22</v>
      </c>
      <c r="D40" s="135" t="s">
        <v>289</v>
      </c>
      <c r="E40" s="147" t="s">
        <v>444</v>
      </c>
      <c r="F40" s="135" t="s">
        <v>259</v>
      </c>
      <c r="G40" s="135">
        <v>2009</v>
      </c>
      <c r="H40" s="132" t="s">
        <v>259</v>
      </c>
      <c r="I40" s="135">
        <v>2</v>
      </c>
      <c r="J40" s="135" t="s">
        <v>305</v>
      </c>
      <c r="K40" s="140" t="s">
        <v>16</v>
      </c>
      <c r="L40" s="135" t="s">
        <v>115</v>
      </c>
    </row>
    <row r="41" spans="2:12" ht="48" x14ac:dyDescent="0.25">
      <c r="B41" s="133" t="s">
        <v>18</v>
      </c>
      <c r="C41" s="134" t="s">
        <v>22</v>
      </c>
      <c r="D41" s="135" t="s">
        <v>290</v>
      </c>
      <c r="E41" s="135" t="s">
        <v>81</v>
      </c>
      <c r="F41" s="135" t="s">
        <v>259</v>
      </c>
      <c r="G41" s="135" t="s">
        <v>92</v>
      </c>
      <c r="H41" s="132" t="s">
        <v>259</v>
      </c>
      <c r="I41" s="135">
        <v>0</v>
      </c>
      <c r="J41" s="135" t="s">
        <v>306</v>
      </c>
      <c r="K41" s="140" t="s">
        <v>16</v>
      </c>
      <c r="L41" s="135" t="s">
        <v>115</v>
      </c>
    </row>
    <row r="42" spans="2:12" ht="48" x14ac:dyDescent="0.25">
      <c r="B42" s="133" t="s">
        <v>18</v>
      </c>
      <c r="C42" s="134" t="s">
        <v>23</v>
      </c>
      <c r="D42" s="135" t="s">
        <v>40</v>
      </c>
      <c r="E42" s="135" t="s">
        <v>291</v>
      </c>
      <c r="F42" s="135">
        <v>2008</v>
      </c>
      <c r="G42" s="135">
        <v>2009</v>
      </c>
      <c r="H42" s="132">
        <v>0</v>
      </c>
      <c r="I42" s="135">
        <v>0</v>
      </c>
      <c r="J42" s="135" t="s">
        <v>101</v>
      </c>
      <c r="K42" s="140" t="s">
        <v>16</v>
      </c>
      <c r="L42" s="135" t="s">
        <v>115</v>
      </c>
    </row>
    <row r="43" spans="2:12" ht="60" x14ac:dyDescent="0.25">
      <c r="B43" s="133" t="s">
        <v>18</v>
      </c>
      <c r="C43" s="134" t="s">
        <v>23</v>
      </c>
      <c r="D43" s="135" t="s">
        <v>292</v>
      </c>
      <c r="E43" s="135" t="s">
        <v>293</v>
      </c>
      <c r="F43" s="135">
        <v>2008</v>
      </c>
      <c r="G43" s="135">
        <v>2009</v>
      </c>
      <c r="H43" s="132">
        <v>0</v>
      </c>
      <c r="I43" s="135">
        <v>0</v>
      </c>
      <c r="J43" s="135" t="s">
        <v>99</v>
      </c>
      <c r="K43" s="140" t="s">
        <v>16</v>
      </c>
      <c r="L43" s="135" t="s">
        <v>115</v>
      </c>
    </row>
    <row r="44" spans="2:12" ht="72" x14ac:dyDescent="0.25">
      <c r="B44" s="133" t="s">
        <v>18</v>
      </c>
      <c r="C44" s="134" t="s">
        <v>24</v>
      </c>
      <c r="D44" s="135" t="s">
        <v>41</v>
      </c>
      <c r="E44" s="135" t="s">
        <v>82</v>
      </c>
      <c r="F44" s="135" t="s">
        <v>294</v>
      </c>
      <c r="G44" s="135" t="s">
        <v>295</v>
      </c>
      <c r="H44" s="132">
        <v>0</v>
      </c>
      <c r="I44" s="135">
        <v>0</v>
      </c>
      <c r="J44" s="135" t="s">
        <v>307</v>
      </c>
      <c r="K44" s="140" t="s">
        <v>114</v>
      </c>
      <c r="L44" s="135" t="s">
        <v>116</v>
      </c>
    </row>
    <row r="45" spans="2:12" ht="72" x14ac:dyDescent="0.25">
      <c r="B45" s="133" t="s">
        <v>18</v>
      </c>
      <c r="C45" s="134" t="s">
        <v>24</v>
      </c>
      <c r="D45" s="135" t="s">
        <v>42</v>
      </c>
      <c r="E45" s="135" t="s">
        <v>83</v>
      </c>
      <c r="F45" s="135" t="s">
        <v>294</v>
      </c>
      <c r="G45" s="135" t="s">
        <v>295</v>
      </c>
      <c r="H45" s="132">
        <v>0</v>
      </c>
      <c r="I45" s="135">
        <v>0</v>
      </c>
      <c r="J45" s="135" t="s">
        <v>307</v>
      </c>
      <c r="K45" s="140" t="s">
        <v>114</v>
      </c>
      <c r="L45" s="135" t="s">
        <v>116</v>
      </c>
    </row>
    <row r="46" spans="2:12" ht="72" x14ac:dyDescent="0.25">
      <c r="B46" s="133" t="s">
        <v>18</v>
      </c>
      <c r="C46" s="134" t="s">
        <v>24</v>
      </c>
      <c r="D46" s="135" t="s">
        <v>296</v>
      </c>
      <c r="E46" s="135" t="s">
        <v>84</v>
      </c>
      <c r="F46" s="135" t="s">
        <v>294</v>
      </c>
      <c r="G46" s="135" t="s">
        <v>295</v>
      </c>
      <c r="H46" s="132">
        <v>0</v>
      </c>
      <c r="I46" s="135">
        <v>0</v>
      </c>
      <c r="J46" s="135" t="s">
        <v>307</v>
      </c>
      <c r="K46" s="140" t="s">
        <v>114</v>
      </c>
      <c r="L46" s="135" t="s">
        <v>116</v>
      </c>
    </row>
    <row r="47" spans="2:12" ht="72" x14ac:dyDescent="0.25">
      <c r="B47" s="133" t="s">
        <v>18</v>
      </c>
      <c r="C47" s="134" t="s">
        <v>24</v>
      </c>
      <c r="D47" s="135" t="s">
        <v>43</v>
      </c>
      <c r="E47" s="135" t="s">
        <v>85</v>
      </c>
      <c r="F47" s="135" t="s">
        <v>294</v>
      </c>
      <c r="G47" s="135" t="s">
        <v>295</v>
      </c>
      <c r="H47" s="132">
        <v>0</v>
      </c>
      <c r="I47" s="135">
        <v>0</v>
      </c>
      <c r="J47" s="135" t="s">
        <v>307</v>
      </c>
      <c r="K47" s="140" t="s">
        <v>114</v>
      </c>
      <c r="L47" s="135" t="s">
        <v>116</v>
      </c>
    </row>
    <row r="48" spans="2:12" ht="72" x14ac:dyDescent="0.25">
      <c r="B48" s="133" t="s">
        <v>18</v>
      </c>
      <c r="C48" s="134" t="s">
        <v>24</v>
      </c>
      <c r="D48" s="135" t="s">
        <v>44</v>
      </c>
      <c r="E48" s="135" t="s">
        <v>86</v>
      </c>
      <c r="F48" s="135" t="s">
        <v>294</v>
      </c>
      <c r="G48" s="135" t="s">
        <v>295</v>
      </c>
      <c r="H48" s="132">
        <v>0</v>
      </c>
      <c r="I48" s="135">
        <v>0</v>
      </c>
      <c r="J48" s="135" t="s">
        <v>307</v>
      </c>
      <c r="K48" s="140" t="s">
        <v>114</v>
      </c>
      <c r="L48" s="135" t="s">
        <v>116</v>
      </c>
    </row>
    <row r="49" spans="2:12" ht="36" x14ac:dyDescent="0.25">
      <c r="B49" s="133" t="s">
        <v>18</v>
      </c>
      <c r="C49" s="134" t="s">
        <v>297</v>
      </c>
      <c r="D49" s="135" t="s">
        <v>45</v>
      </c>
      <c r="E49" s="135" t="s">
        <v>298</v>
      </c>
      <c r="F49" s="135">
        <v>2010</v>
      </c>
      <c r="G49" s="135">
        <v>2013</v>
      </c>
      <c r="H49" s="132">
        <v>12</v>
      </c>
      <c r="I49" s="135">
        <v>15</v>
      </c>
      <c r="J49" s="135" t="s">
        <v>102</v>
      </c>
      <c r="K49" s="140" t="s">
        <v>114</v>
      </c>
      <c r="L49" s="135" t="s">
        <v>116</v>
      </c>
    </row>
    <row r="50" spans="2:12" ht="36" x14ac:dyDescent="0.25">
      <c r="B50" s="133" t="s">
        <v>18</v>
      </c>
      <c r="C50" s="134" t="s">
        <v>297</v>
      </c>
      <c r="D50" s="135" t="s">
        <v>46</v>
      </c>
      <c r="E50" s="135" t="s">
        <v>299</v>
      </c>
      <c r="F50" s="135" t="s">
        <v>300</v>
      </c>
      <c r="G50" s="135" t="s">
        <v>301</v>
      </c>
      <c r="H50" s="132">
        <v>0</v>
      </c>
      <c r="I50" s="135">
        <v>0</v>
      </c>
      <c r="J50" s="135" t="s">
        <v>308</v>
      </c>
      <c r="K50" s="140" t="s">
        <v>114</v>
      </c>
      <c r="L50" s="135" t="s">
        <v>116</v>
      </c>
    </row>
    <row r="51" spans="2:12" ht="48" x14ac:dyDescent="0.25">
      <c r="B51" s="133" t="s">
        <v>18</v>
      </c>
      <c r="C51" s="134" t="s">
        <v>297</v>
      </c>
      <c r="D51" s="135" t="s">
        <v>302</v>
      </c>
      <c r="E51" s="135" t="s">
        <v>303</v>
      </c>
      <c r="F51" s="135" t="s">
        <v>294</v>
      </c>
      <c r="G51" s="135" t="s">
        <v>295</v>
      </c>
      <c r="H51" s="132">
        <v>0</v>
      </c>
      <c r="I51" s="135">
        <v>0</v>
      </c>
      <c r="J51" s="135" t="s">
        <v>103</v>
      </c>
      <c r="K51" s="140" t="s">
        <v>114</v>
      </c>
      <c r="L51" s="135" t="s">
        <v>116</v>
      </c>
    </row>
    <row r="52" spans="2:12" x14ac:dyDescent="0.25">
      <c r="B52" s="133"/>
      <c r="C52" s="134"/>
      <c r="D52" s="135"/>
      <c r="E52" s="135"/>
      <c r="F52" s="135"/>
      <c r="G52" s="135"/>
      <c r="H52" s="132"/>
      <c r="I52" s="135"/>
      <c r="J52" s="135"/>
      <c r="K52" s="140"/>
      <c r="L52" s="135"/>
    </row>
    <row r="53" spans="2:12" x14ac:dyDescent="0.25">
      <c r="B53" s="133"/>
      <c r="C53" s="134"/>
      <c r="D53" s="139" t="s">
        <v>415</v>
      </c>
      <c r="E53" s="135"/>
      <c r="F53" s="135"/>
      <c r="G53" s="135"/>
      <c r="H53" s="132"/>
      <c r="I53" s="135"/>
      <c r="J53" s="135"/>
      <c r="K53" s="140"/>
      <c r="L53" s="135"/>
    </row>
    <row r="54" spans="2:12" x14ac:dyDescent="0.25">
      <c r="B54" s="133"/>
      <c r="C54" s="134"/>
      <c r="D54" s="135"/>
      <c r="E54" s="135"/>
      <c r="F54" s="135"/>
      <c r="G54" s="135"/>
      <c r="H54" s="132"/>
      <c r="I54" s="135"/>
      <c r="J54" s="135"/>
      <c r="K54" s="140"/>
      <c r="L54" s="135"/>
    </row>
    <row r="55" spans="2:12" ht="24" x14ac:dyDescent="0.25">
      <c r="B55" s="133" t="s">
        <v>20</v>
      </c>
      <c r="C55" s="134" t="s">
        <v>30</v>
      </c>
      <c r="D55" s="135" t="s">
        <v>65</v>
      </c>
      <c r="E55" s="135" t="s">
        <v>309</v>
      </c>
      <c r="F55" s="135">
        <v>2012</v>
      </c>
      <c r="G55" s="135">
        <v>2013</v>
      </c>
      <c r="H55" s="132">
        <v>0</v>
      </c>
      <c r="I55" s="135">
        <v>0</v>
      </c>
      <c r="J55" s="135" t="s">
        <v>322</v>
      </c>
      <c r="K55" s="140" t="s">
        <v>16</v>
      </c>
      <c r="L55" s="135" t="s">
        <v>115</v>
      </c>
    </row>
    <row r="56" spans="2:12" ht="24" x14ac:dyDescent="0.25">
      <c r="B56" s="133" t="s">
        <v>20</v>
      </c>
      <c r="C56" s="134" t="s">
        <v>30</v>
      </c>
      <c r="D56" s="135" t="s">
        <v>66</v>
      </c>
      <c r="E56" s="135" t="s">
        <v>310</v>
      </c>
      <c r="F56" s="135">
        <v>2012</v>
      </c>
      <c r="G56" s="135">
        <v>2013</v>
      </c>
      <c r="H56" s="132">
        <v>0</v>
      </c>
      <c r="I56" s="135">
        <v>0</v>
      </c>
      <c r="J56" s="135" t="s">
        <v>322</v>
      </c>
      <c r="K56" s="140" t="s">
        <v>16</v>
      </c>
      <c r="L56" s="135" t="s">
        <v>115</v>
      </c>
    </row>
    <row r="57" spans="2:12" ht="24" x14ac:dyDescent="0.25">
      <c r="B57" s="133" t="s">
        <v>20</v>
      </c>
      <c r="C57" s="134" t="s">
        <v>30</v>
      </c>
      <c r="D57" s="135" t="s">
        <v>67</v>
      </c>
      <c r="E57" s="135" t="s">
        <v>311</v>
      </c>
      <c r="F57" s="135" t="s">
        <v>259</v>
      </c>
      <c r="G57" s="135" t="s">
        <v>259</v>
      </c>
      <c r="H57" s="135" t="s">
        <v>442</v>
      </c>
      <c r="I57" s="135" t="s">
        <v>442</v>
      </c>
      <c r="J57" s="135" t="s">
        <v>442</v>
      </c>
      <c r="K57" s="140" t="s">
        <v>16</v>
      </c>
      <c r="L57" s="135" t="s">
        <v>116</v>
      </c>
    </row>
    <row r="58" spans="2:12" ht="72" x14ac:dyDescent="0.25">
      <c r="B58" s="133" t="s">
        <v>20</v>
      </c>
      <c r="C58" s="134" t="s">
        <v>30</v>
      </c>
      <c r="D58" s="135" t="s">
        <v>435</v>
      </c>
      <c r="E58" s="135" t="s">
        <v>91</v>
      </c>
      <c r="F58" s="135" t="s">
        <v>95</v>
      </c>
      <c r="G58" s="135" t="s">
        <v>96</v>
      </c>
      <c r="H58" s="132">
        <v>0</v>
      </c>
      <c r="I58" s="135">
        <v>0</v>
      </c>
      <c r="J58" s="135" t="s">
        <v>425</v>
      </c>
      <c r="K58" s="140" t="s">
        <v>17</v>
      </c>
      <c r="L58" s="135" t="s">
        <v>115</v>
      </c>
    </row>
    <row r="59" spans="2:12" ht="60" x14ac:dyDescent="0.25">
      <c r="B59" s="133" t="s">
        <v>20</v>
      </c>
      <c r="C59" s="134" t="s">
        <v>30</v>
      </c>
      <c r="D59" s="135" t="s">
        <v>68</v>
      </c>
      <c r="E59" s="135" t="s">
        <v>312</v>
      </c>
      <c r="F59" s="135">
        <v>2007</v>
      </c>
      <c r="G59" s="135">
        <v>2012</v>
      </c>
      <c r="H59" s="132">
        <v>0</v>
      </c>
      <c r="I59" s="135">
        <v>0</v>
      </c>
      <c r="J59" s="135" t="s">
        <v>323</v>
      </c>
      <c r="K59" s="140" t="s">
        <v>16</v>
      </c>
      <c r="L59" s="135" t="s">
        <v>115</v>
      </c>
    </row>
    <row r="60" spans="2:12" ht="60" x14ac:dyDescent="0.25">
      <c r="B60" s="133" t="s">
        <v>20</v>
      </c>
      <c r="C60" s="134" t="s">
        <v>31</v>
      </c>
      <c r="D60" s="135" t="s">
        <v>69</v>
      </c>
      <c r="E60" s="135" t="s">
        <v>313</v>
      </c>
      <c r="F60" s="135">
        <v>2007</v>
      </c>
      <c r="G60" s="135">
        <v>2012</v>
      </c>
      <c r="H60" s="132">
        <v>0</v>
      </c>
      <c r="I60" s="135">
        <v>0</v>
      </c>
      <c r="J60" s="135" t="s">
        <v>112</v>
      </c>
      <c r="K60" s="140" t="s">
        <v>16</v>
      </c>
      <c r="L60" s="135" t="s">
        <v>115</v>
      </c>
    </row>
    <row r="61" spans="2:12" ht="60" x14ac:dyDescent="0.25">
      <c r="B61" s="133" t="s">
        <v>20</v>
      </c>
      <c r="C61" s="134" t="s">
        <v>31</v>
      </c>
      <c r="D61" s="135" t="s">
        <v>70</v>
      </c>
      <c r="E61" s="146" t="s">
        <v>443</v>
      </c>
      <c r="F61" s="135">
        <v>2007</v>
      </c>
      <c r="G61" s="135">
        <v>2012</v>
      </c>
      <c r="H61" s="132">
        <v>0</v>
      </c>
      <c r="I61" s="135">
        <v>0</v>
      </c>
      <c r="J61" s="135" t="s">
        <v>324</v>
      </c>
      <c r="K61" s="140" t="s">
        <v>16</v>
      </c>
      <c r="L61" s="135" t="s">
        <v>115</v>
      </c>
    </row>
    <row r="62" spans="2:12" ht="84" x14ac:dyDescent="0.25">
      <c r="B62" s="133" t="s">
        <v>20</v>
      </c>
      <c r="C62" s="134" t="s">
        <v>31</v>
      </c>
      <c r="D62" s="135" t="s">
        <v>314</v>
      </c>
      <c r="E62" s="146" t="s">
        <v>445</v>
      </c>
      <c r="F62" s="135">
        <v>2007</v>
      </c>
      <c r="G62" s="135" t="s">
        <v>92</v>
      </c>
      <c r="H62" s="132">
        <v>0</v>
      </c>
      <c r="I62" s="135">
        <v>0</v>
      </c>
      <c r="J62" s="135" t="s">
        <v>325</v>
      </c>
      <c r="K62" s="140" t="s">
        <v>17</v>
      </c>
      <c r="L62" s="135" t="s">
        <v>115</v>
      </c>
    </row>
    <row r="63" spans="2:12" ht="48" x14ac:dyDescent="0.25">
      <c r="B63" s="133" t="s">
        <v>20</v>
      </c>
      <c r="C63" s="134" t="s">
        <v>26</v>
      </c>
      <c r="D63" s="135" t="s">
        <v>315</v>
      </c>
      <c r="E63" s="135" t="s">
        <v>316</v>
      </c>
      <c r="F63" s="135" t="s">
        <v>259</v>
      </c>
      <c r="G63" s="135" t="s">
        <v>156</v>
      </c>
      <c r="H63" s="132" t="s">
        <v>259</v>
      </c>
      <c r="I63" s="135">
        <v>0</v>
      </c>
      <c r="J63" s="135" t="s">
        <v>326</v>
      </c>
      <c r="K63" s="140" t="s">
        <v>16</v>
      </c>
      <c r="L63" s="135" t="s">
        <v>115</v>
      </c>
    </row>
    <row r="64" spans="2:12" ht="96" x14ac:dyDescent="0.25">
      <c r="B64" s="133" t="s">
        <v>20</v>
      </c>
      <c r="C64" s="134" t="s">
        <v>26</v>
      </c>
      <c r="D64" s="135" t="s">
        <v>317</v>
      </c>
      <c r="E64" s="135" t="s">
        <v>488</v>
      </c>
      <c r="F64" s="135" t="s">
        <v>259</v>
      </c>
      <c r="G64" s="135" t="s">
        <v>92</v>
      </c>
      <c r="H64" s="132" t="s">
        <v>259</v>
      </c>
      <c r="I64" s="135">
        <v>0</v>
      </c>
      <c r="J64" s="135" t="s">
        <v>326</v>
      </c>
      <c r="K64" s="140" t="s">
        <v>16</v>
      </c>
      <c r="L64" s="135" t="s">
        <v>115</v>
      </c>
    </row>
    <row r="65" spans="2:12" ht="72" x14ac:dyDescent="0.25">
      <c r="B65" s="133" t="s">
        <v>20</v>
      </c>
      <c r="C65" s="134" t="s">
        <v>32</v>
      </c>
      <c r="D65" s="135" t="s">
        <v>71</v>
      </c>
      <c r="E65" s="135" t="s">
        <v>318</v>
      </c>
      <c r="F65" s="135" t="s">
        <v>259</v>
      </c>
      <c r="G65" s="135">
        <v>2012</v>
      </c>
      <c r="H65" s="132" t="s">
        <v>259</v>
      </c>
      <c r="I65" s="135">
        <v>0</v>
      </c>
      <c r="J65" s="135" t="s">
        <v>113</v>
      </c>
      <c r="K65" s="140" t="s">
        <v>17</v>
      </c>
      <c r="L65" s="135" t="s">
        <v>115</v>
      </c>
    </row>
    <row r="66" spans="2:12" ht="36" x14ac:dyDescent="0.25">
      <c r="B66" s="133" t="s">
        <v>20</v>
      </c>
      <c r="C66" s="134" t="s">
        <v>32</v>
      </c>
      <c r="D66" s="135" t="s">
        <v>72</v>
      </c>
      <c r="E66" s="135" t="s">
        <v>489</v>
      </c>
      <c r="F66" s="135">
        <v>2007</v>
      </c>
      <c r="G66" s="135" t="s">
        <v>92</v>
      </c>
      <c r="H66" s="132">
        <v>0</v>
      </c>
      <c r="I66" s="135">
        <v>0</v>
      </c>
      <c r="J66" s="135" t="s">
        <v>451</v>
      </c>
      <c r="K66" s="140" t="s">
        <v>17</v>
      </c>
      <c r="L66" s="135" t="s">
        <v>115</v>
      </c>
    </row>
    <row r="67" spans="2:12" ht="24" x14ac:dyDescent="0.25">
      <c r="B67" s="133" t="s">
        <v>20</v>
      </c>
      <c r="C67" s="134" t="s">
        <v>32</v>
      </c>
      <c r="D67" s="135" t="s">
        <v>73</v>
      </c>
      <c r="E67" s="135" t="s">
        <v>311</v>
      </c>
      <c r="F67" s="135" t="s">
        <v>259</v>
      </c>
      <c r="G67" s="135" t="s">
        <v>259</v>
      </c>
      <c r="H67" s="135" t="s">
        <v>442</v>
      </c>
      <c r="I67" s="135" t="s">
        <v>442</v>
      </c>
      <c r="J67" s="135" t="s">
        <v>442</v>
      </c>
      <c r="K67" s="140" t="s">
        <v>16</v>
      </c>
      <c r="L67" s="135" t="s">
        <v>116</v>
      </c>
    </row>
    <row r="68" spans="2:12" ht="36" x14ac:dyDescent="0.25">
      <c r="B68" s="133" t="s">
        <v>20</v>
      </c>
      <c r="C68" s="134" t="s">
        <v>33</v>
      </c>
      <c r="D68" s="135" t="s">
        <v>74</v>
      </c>
      <c r="E68" s="135" t="s">
        <v>319</v>
      </c>
      <c r="F68" s="135" t="s">
        <v>259</v>
      </c>
      <c r="G68" s="143" t="s">
        <v>426</v>
      </c>
      <c r="H68" s="135" t="s">
        <v>259</v>
      </c>
      <c r="I68" s="135" t="s">
        <v>97</v>
      </c>
      <c r="J68" s="135" t="s">
        <v>327</v>
      </c>
      <c r="K68" s="140" t="s">
        <v>16</v>
      </c>
      <c r="L68" s="135" t="s">
        <v>116</v>
      </c>
    </row>
    <row r="69" spans="2:12" ht="36" x14ac:dyDescent="0.25">
      <c r="B69" s="133" t="s">
        <v>20</v>
      </c>
      <c r="C69" s="134" t="s">
        <v>33</v>
      </c>
      <c r="D69" s="135" t="s">
        <v>75</v>
      </c>
      <c r="E69" s="135" t="s">
        <v>320</v>
      </c>
      <c r="F69" s="135" t="s">
        <v>259</v>
      </c>
      <c r="G69" s="143" t="s">
        <v>426</v>
      </c>
      <c r="H69" s="135" t="s">
        <v>259</v>
      </c>
      <c r="I69" s="135" t="s">
        <v>97</v>
      </c>
      <c r="J69" s="135" t="s">
        <v>327</v>
      </c>
      <c r="K69" s="140" t="s">
        <v>16</v>
      </c>
      <c r="L69" s="135" t="s">
        <v>116</v>
      </c>
    </row>
    <row r="70" spans="2:12" ht="36" x14ac:dyDescent="0.25">
      <c r="B70" s="133" t="s">
        <v>20</v>
      </c>
      <c r="C70" s="134" t="s">
        <v>33</v>
      </c>
      <c r="D70" s="135" t="s">
        <v>76</v>
      </c>
      <c r="E70" s="135" t="s">
        <v>321</v>
      </c>
      <c r="F70" s="135" t="s">
        <v>259</v>
      </c>
      <c r="G70" s="143" t="s">
        <v>426</v>
      </c>
      <c r="H70" s="135" t="s">
        <v>259</v>
      </c>
      <c r="I70" s="135" t="s">
        <v>97</v>
      </c>
      <c r="J70" s="135" t="s">
        <v>327</v>
      </c>
      <c r="K70" s="140" t="s">
        <v>16</v>
      </c>
      <c r="L70" s="135" t="s">
        <v>116</v>
      </c>
    </row>
    <row r="71" spans="2:12" ht="60" x14ac:dyDescent="0.25">
      <c r="B71" s="133" t="s">
        <v>20</v>
      </c>
      <c r="C71" s="134" t="s">
        <v>29</v>
      </c>
      <c r="D71" s="135" t="s">
        <v>436</v>
      </c>
      <c r="E71" s="135" t="s">
        <v>312</v>
      </c>
      <c r="F71" s="135">
        <v>2007</v>
      </c>
      <c r="G71" s="135">
        <v>2012</v>
      </c>
      <c r="H71" s="132">
        <v>0</v>
      </c>
      <c r="I71" s="135">
        <v>0</v>
      </c>
      <c r="J71" s="135" t="s">
        <v>323</v>
      </c>
      <c r="K71" s="140" t="s">
        <v>16</v>
      </c>
      <c r="L71" s="135" t="s">
        <v>116</v>
      </c>
    </row>
    <row r="72" spans="2:12" ht="60" x14ac:dyDescent="0.25">
      <c r="B72" s="133" t="s">
        <v>20</v>
      </c>
      <c r="C72" s="134" t="s">
        <v>29</v>
      </c>
      <c r="D72" s="135" t="s">
        <v>437</v>
      </c>
      <c r="E72" s="135" t="s">
        <v>312</v>
      </c>
      <c r="F72" s="135">
        <v>2007</v>
      </c>
      <c r="G72" s="135">
        <v>2012</v>
      </c>
      <c r="H72" s="132">
        <v>12</v>
      </c>
      <c r="I72" s="135">
        <v>9</v>
      </c>
      <c r="J72" s="135" t="s">
        <v>323</v>
      </c>
      <c r="K72" s="140" t="s">
        <v>16</v>
      </c>
      <c r="L72" s="135" t="s">
        <v>116</v>
      </c>
    </row>
    <row r="73" spans="2:12" ht="60" x14ac:dyDescent="0.25">
      <c r="B73" s="133" t="s">
        <v>20</v>
      </c>
      <c r="C73" s="134" t="s">
        <v>29</v>
      </c>
      <c r="D73" s="135" t="s">
        <v>77</v>
      </c>
      <c r="E73" s="135" t="s">
        <v>312</v>
      </c>
      <c r="F73" s="135">
        <v>2007</v>
      </c>
      <c r="G73" s="135">
        <v>2012</v>
      </c>
      <c r="H73" s="132">
        <v>6</v>
      </c>
      <c r="I73" s="135">
        <v>1</v>
      </c>
      <c r="J73" s="135" t="s">
        <v>323</v>
      </c>
      <c r="K73" s="140" t="s">
        <v>16</v>
      </c>
      <c r="L73" s="135" t="s">
        <v>116</v>
      </c>
    </row>
    <row r="74" spans="2:12" ht="60" x14ac:dyDescent="0.25">
      <c r="B74" s="133" t="s">
        <v>20</v>
      </c>
      <c r="C74" s="134" t="s">
        <v>29</v>
      </c>
      <c r="D74" s="135" t="s">
        <v>78</v>
      </c>
      <c r="E74" s="135" t="s">
        <v>312</v>
      </c>
      <c r="F74" s="142">
        <v>2007</v>
      </c>
      <c r="G74" s="142">
        <v>2012</v>
      </c>
      <c r="H74" s="132">
        <v>0</v>
      </c>
      <c r="I74" s="142">
        <v>0</v>
      </c>
      <c r="J74" s="142" t="s">
        <v>323</v>
      </c>
      <c r="K74" s="144" t="s">
        <v>16</v>
      </c>
      <c r="L74" s="142" t="s">
        <v>116</v>
      </c>
    </row>
    <row r="75" spans="2:12" x14ac:dyDescent="0.25">
      <c r="B75" s="133"/>
      <c r="C75" s="134"/>
      <c r="D75" s="135"/>
      <c r="E75" s="135"/>
      <c r="F75" s="142"/>
      <c r="G75" s="142"/>
      <c r="H75" s="132"/>
      <c r="I75" s="142"/>
      <c r="J75" s="142"/>
      <c r="K75" s="144"/>
      <c r="L75" s="142"/>
    </row>
    <row r="76" spans="2:12" ht="24" x14ac:dyDescent="0.25">
      <c r="B76" s="133"/>
      <c r="C76" s="134"/>
      <c r="D76" s="145" t="s">
        <v>416</v>
      </c>
      <c r="E76" s="135"/>
      <c r="F76" s="132"/>
      <c r="G76" s="132"/>
      <c r="H76" s="132"/>
      <c r="I76" s="132"/>
      <c r="J76" s="135"/>
      <c r="K76" s="136"/>
      <c r="L76" s="132"/>
    </row>
    <row r="77" spans="2:12" x14ac:dyDescent="0.25">
      <c r="B77" s="133"/>
      <c r="C77" s="134"/>
      <c r="D77" s="135"/>
      <c r="E77" s="135"/>
      <c r="F77" s="142"/>
      <c r="G77" s="142"/>
      <c r="H77" s="132"/>
      <c r="I77" s="142"/>
      <c r="J77" s="142"/>
      <c r="K77" s="144"/>
      <c r="L77" s="142"/>
    </row>
    <row r="78" spans="2:12" ht="96" x14ac:dyDescent="0.25">
      <c r="B78" s="133" t="s">
        <v>19</v>
      </c>
      <c r="C78" s="134" t="s">
        <v>25</v>
      </c>
      <c r="D78" s="135" t="s">
        <v>47</v>
      </c>
      <c r="E78" s="135" t="s">
        <v>490</v>
      </c>
      <c r="F78" s="135">
        <v>2009</v>
      </c>
      <c r="G78" s="135">
        <v>2011</v>
      </c>
      <c r="H78" s="132">
        <v>0</v>
      </c>
      <c r="I78" s="135">
        <v>0</v>
      </c>
      <c r="J78" s="135" t="s">
        <v>104</v>
      </c>
      <c r="K78" s="140" t="s">
        <v>17</v>
      </c>
      <c r="L78" s="135" t="s">
        <v>115</v>
      </c>
    </row>
    <row r="79" spans="2:12" ht="36" x14ac:dyDescent="0.25">
      <c r="B79" s="133" t="s">
        <v>19</v>
      </c>
      <c r="C79" s="134" t="s">
        <v>25</v>
      </c>
      <c r="D79" s="135" t="s">
        <v>55</v>
      </c>
      <c r="E79" s="135" t="s">
        <v>491</v>
      </c>
      <c r="F79" s="135">
        <v>2009</v>
      </c>
      <c r="G79" s="135">
        <v>2010</v>
      </c>
      <c r="H79" s="135">
        <v>5</v>
      </c>
      <c r="I79" s="135">
        <v>5</v>
      </c>
      <c r="J79" s="135" t="s">
        <v>338</v>
      </c>
      <c r="K79" s="140" t="s">
        <v>17</v>
      </c>
      <c r="L79" s="135" t="s">
        <v>115</v>
      </c>
    </row>
    <row r="80" spans="2:12" ht="24" x14ac:dyDescent="0.25">
      <c r="B80" s="133" t="s">
        <v>19</v>
      </c>
      <c r="C80" s="134" t="s">
        <v>25</v>
      </c>
      <c r="D80" s="135" t="s">
        <v>48</v>
      </c>
      <c r="E80" s="135" t="s">
        <v>87</v>
      </c>
      <c r="F80" s="135">
        <v>2010</v>
      </c>
      <c r="G80" s="135">
        <v>2011</v>
      </c>
      <c r="H80" s="135" t="s">
        <v>97</v>
      </c>
      <c r="I80" s="135" t="s">
        <v>97</v>
      </c>
      <c r="J80" s="135" t="s">
        <v>105</v>
      </c>
      <c r="K80" s="140" t="s">
        <v>17</v>
      </c>
      <c r="L80" s="135" t="s">
        <v>116</v>
      </c>
    </row>
    <row r="81" spans="2:12" ht="36" x14ac:dyDescent="0.25">
      <c r="B81" s="133" t="s">
        <v>19</v>
      </c>
      <c r="C81" s="134" t="s">
        <v>25</v>
      </c>
      <c r="D81" s="135" t="s">
        <v>49</v>
      </c>
      <c r="E81" s="135" t="s">
        <v>328</v>
      </c>
      <c r="F81" s="135">
        <v>2010</v>
      </c>
      <c r="G81" s="135">
        <v>2011</v>
      </c>
      <c r="H81" s="135" t="s">
        <v>97</v>
      </c>
      <c r="I81" s="135" t="s">
        <v>97</v>
      </c>
      <c r="J81" s="135" t="s">
        <v>105</v>
      </c>
      <c r="K81" s="140" t="s">
        <v>17</v>
      </c>
      <c r="L81" s="135" t="s">
        <v>116</v>
      </c>
    </row>
    <row r="82" spans="2:12" ht="36" x14ac:dyDescent="0.25">
      <c r="B82" s="133" t="s">
        <v>19</v>
      </c>
      <c r="C82" s="134" t="s">
        <v>25</v>
      </c>
      <c r="D82" s="135" t="s">
        <v>50</v>
      </c>
      <c r="E82" s="135" t="s">
        <v>329</v>
      </c>
      <c r="F82" s="135">
        <v>2010</v>
      </c>
      <c r="G82" s="135">
        <v>2011</v>
      </c>
      <c r="H82" s="132" t="s">
        <v>97</v>
      </c>
      <c r="I82" s="135" t="s">
        <v>97</v>
      </c>
      <c r="J82" s="135" t="s">
        <v>105</v>
      </c>
      <c r="K82" s="140" t="s">
        <v>17</v>
      </c>
      <c r="L82" s="135" t="s">
        <v>116</v>
      </c>
    </row>
    <row r="83" spans="2:12" ht="48" x14ac:dyDescent="0.25">
      <c r="B83" s="133" t="s">
        <v>19</v>
      </c>
      <c r="C83" s="134" t="s">
        <v>25</v>
      </c>
      <c r="D83" s="135" t="s">
        <v>51</v>
      </c>
      <c r="E83" s="135" t="s">
        <v>88</v>
      </c>
      <c r="F83" s="135" t="s">
        <v>330</v>
      </c>
      <c r="G83" s="135" t="s">
        <v>484</v>
      </c>
      <c r="H83" s="132">
        <v>0</v>
      </c>
      <c r="I83" s="135">
        <v>0</v>
      </c>
      <c r="J83" s="135" t="s">
        <v>106</v>
      </c>
      <c r="K83" s="140" t="s">
        <v>17</v>
      </c>
      <c r="L83" s="135" t="s">
        <v>115</v>
      </c>
    </row>
    <row r="84" spans="2:12" ht="36" x14ac:dyDescent="0.25">
      <c r="B84" s="133" t="s">
        <v>19</v>
      </c>
      <c r="C84" s="134" t="s">
        <v>25</v>
      </c>
      <c r="D84" s="135" t="s">
        <v>52</v>
      </c>
      <c r="E84" s="135" t="s">
        <v>331</v>
      </c>
      <c r="F84" s="135">
        <v>2011</v>
      </c>
      <c r="G84" s="135">
        <v>2012</v>
      </c>
      <c r="H84" s="135">
        <v>14</v>
      </c>
      <c r="I84" s="135">
        <v>12</v>
      </c>
      <c r="J84" s="135" t="s">
        <v>107</v>
      </c>
      <c r="K84" s="140" t="s">
        <v>17</v>
      </c>
      <c r="L84" s="135" t="s">
        <v>116</v>
      </c>
    </row>
    <row r="85" spans="2:12" ht="126" customHeight="1" x14ac:dyDescent="0.25">
      <c r="B85" s="133" t="s">
        <v>19</v>
      </c>
      <c r="C85" s="134" t="s">
        <v>26</v>
      </c>
      <c r="D85" s="135" t="s">
        <v>53</v>
      </c>
      <c r="E85" s="135" t="s">
        <v>332</v>
      </c>
      <c r="F85" s="135">
        <v>2013</v>
      </c>
      <c r="G85" s="135">
        <v>2014</v>
      </c>
      <c r="H85" s="135" t="s">
        <v>97</v>
      </c>
      <c r="I85" s="135" t="s">
        <v>97</v>
      </c>
      <c r="J85" s="135" t="s">
        <v>108</v>
      </c>
      <c r="K85" s="140" t="s">
        <v>17</v>
      </c>
      <c r="L85" s="135" t="s">
        <v>116</v>
      </c>
    </row>
    <row r="86" spans="2:12" ht="96" x14ac:dyDescent="0.25">
      <c r="B86" s="133" t="s">
        <v>19</v>
      </c>
      <c r="C86" s="134" t="s">
        <v>26</v>
      </c>
      <c r="D86" s="135" t="s">
        <v>54</v>
      </c>
      <c r="E86" s="135" t="s">
        <v>333</v>
      </c>
      <c r="F86" s="135">
        <v>2013</v>
      </c>
      <c r="G86" s="135">
        <v>2014</v>
      </c>
      <c r="H86" s="132" t="s">
        <v>97</v>
      </c>
      <c r="I86" s="135" t="s">
        <v>97</v>
      </c>
      <c r="J86" s="135" t="s">
        <v>108</v>
      </c>
      <c r="K86" s="140" t="s">
        <v>17</v>
      </c>
      <c r="L86" s="135" t="s">
        <v>116</v>
      </c>
    </row>
    <row r="87" spans="2:12" ht="24" x14ac:dyDescent="0.25">
      <c r="B87" s="133" t="s">
        <v>19</v>
      </c>
      <c r="C87" s="134" t="s">
        <v>334</v>
      </c>
      <c r="D87" s="135" t="s">
        <v>56</v>
      </c>
      <c r="E87" s="135" t="s">
        <v>335</v>
      </c>
      <c r="F87" s="135">
        <v>2011</v>
      </c>
      <c r="G87" s="135">
        <v>2012</v>
      </c>
      <c r="H87" s="135" t="s">
        <v>97</v>
      </c>
      <c r="I87" s="135" t="s">
        <v>97</v>
      </c>
      <c r="J87" s="135" t="s">
        <v>109</v>
      </c>
      <c r="K87" s="140" t="s">
        <v>16</v>
      </c>
      <c r="L87" s="135" t="s">
        <v>116</v>
      </c>
    </row>
    <row r="88" spans="2:12" ht="60" x14ac:dyDescent="0.25">
      <c r="B88" s="133" t="s">
        <v>19</v>
      </c>
      <c r="C88" s="134" t="s">
        <v>334</v>
      </c>
      <c r="D88" s="135" t="s">
        <v>57</v>
      </c>
      <c r="E88" s="135" t="s">
        <v>492</v>
      </c>
      <c r="F88" s="135">
        <v>2010</v>
      </c>
      <c r="G88" s="135">
        <v>2011</v>
      </c>
      <c r="H88" s="132">
        <v>0</v>
      </c>
      <c r="I88" s="135">
        <v>0</v>
      </c>
      <c r="J88" s="135" t="s">
        <v>110</v>
      </c>
      <c r="K88" s="140" t="s">
        <v>16</v>
      </c>
      <c r="L88" s="135" t="s">
        <v>115</v>
      </c>
    </row>
    <row r="89" spans="2:12" ht="60" x14ac:dyDescent="0.25">
      <c r="B89" s="133" t="s">
        <v>19</v>
      </c>
      <c r="C89" s="134" t="s">
        <v>334</v>
      </c>
      <c r="D89" s="135" t="s">
        <v>58</v>
      </c>
      <c r="E89" s="146" t="s">
        <v>446</v>
      </c>
      <c r="F89" s="135" t="s">
        <v>259</v>
      </c>
      <c r="G89" s="135">
        <v>2011</v>
      </c>
      <c r="H89" s="132" t="s">
        <v>259</v>
      </c>
      <c r="I89" s="135">
        <v>0</v>
      </c>
      <c r="J89" s="135" t="s">
        <v>339</v>
      </c>
      <c r="K89" s="140" t="s">
        <v>16</v>
      </c>
      <c r="L89" s="135" t="s">
        <v>115</v>
      </c>
    </row>
    <row r="90" spans="2:12" ht="156" x14ac:dyDescent="0.25">
      <c r="B90" s="133" t="s">
        <v>19</v>
      </c>
      <c r="C90" s="134" t="s">
        <v>28</v>
      </c>
      <c r="D90" s="135" t="s">
        <v>493</v>
      </c>
      <c r="E90" s="135" t="s">
        <v>336</v>
      </c>
      <c r="F90" s="135" t="s">
        <v>259</v>
      </c>
      <c r="G90" s="135">
        <v>2012</v>
      </c>
      <c r="H90" s="132" t="s">
        <v>259</v>
      </c>
      <c r="I90" s="135">
        <v>0</v>
      </c>
      <c r="J90" s="135" t="s">
        <v>494</v>
      </c>
      <c r="K90" s="140" t="s">
        <v>16</v>
      </c>
      <c r="L90" s="135" t="s">
        <v>115</v>
      </c>
    </row>
    <row r="91" spans="2:12" ht="48" x14ac:dyDescent="0.25">
      <c r="B91" s="133" t="s">
        <v>19</v>
      </c>
      <c r="C91" s="134" t="s">
        <v>28</v>
      </c>
      <c r="D91" s="135" t="s">
        <v>59</v>
      </c>
      <c r="E91" s="135" t="s">
        <v>89</v>
      </c>
      <c r="F91" s="135" t="s">
        <v>259</v>
      </c>
      <c r="G91" s="135" t="s">
        <v>424</v>
      </c>
      <c r="H91" s="132" t="s">
        <v>259</v>
      </c>
      <c r="I91" s="135">
        <v>0</v>
      </c>
      <c r="J91" s="135" t="s">
        <v>110</v>
      </c>
      <c r="K91" s="140" t="s">
        <v>17</v>
      </c>
      <c r="L91" s="135" t="s">
        <v>115</v>
      </c>
    </row>
    <row r="92" spans="2:12" ht="72" x14ac:dyDescent="0.25">
      <c r="B92" s="133" t="s">
        <v>19</v>
      </c>
      <c r="C92" s="134" t="s">
        <v>28</v>
      </c>
      <c r="D92" s="135" t="s">
        <v>60</v>
      </c>
      <c r="E92" s="146" t="s">
        <v>447</v>
      </c>
      <c r="F92" s="135" t="s">
        <v>259</v>
      </c>
      <c r="G92" s="135" t="s">
        <v>337</v>
      </c>
      <c r="H92" s="132" t="s">
        <v>259</v>
      </c>
      <c r="I92" s="135">
        <v>0</v>
      </c>
      <c r="J92" s="135" t="s">
        <v>495</v>
      </c>
      <c r="K92" s="140" t="s">
        <v>16</v>
      </c>
      <c r="L92" s="135" t="s">
        <v>115</v>
      </c>
    </row>
    <row r="93" spans="2:12" ht="60" x14ac:dyDescent="0.25">
      <c r="B93" s="133" t="s">
        <v>19</v>
      </c>
      <c r="C93" s="134" t="s">
        <v>28</v>
      </c>
      <c r="D93" s="135" t="s">
        <v>61</v>
      </c>
      <c r="E93" s="135" t="s">
        <v>90</v>
      </c>
      <c r="F93" s="135">
        <v>2010</v>
      </c>
      <c r="G93" s="135">
        <v>2011</v>
      </c>
      <c r="H93" s="132">
        <v>9</v>
      </c>
      <c r="I93" s="135">
        <v>0</v>
      </c>
      <c r="J93" s="135" t="s">
        <v>111</v>
      </c>
      <c r="K93" s="140" t="s">
        <v>16</v>
      </c>
      <c r="L93" s="135" t="s">
        <v>115</v>
      </c>
    </row>
    <row r="94" spans="2:12" ht="72" x14ac:dyDescent="0.25">
      <c r="B94" s="133" t="s">
        <v>19</v>
      </c>
      <c r="C94" s="134" t="s">
        <v>28</v>
      </c>
      <c r="D94" s="135" t="s">
        <v>62</v>
      </c>
      <c r="E94" s="146" t="s">
        <v>448</v>
      </c>
      <c r="F94" s="135" t="s">
        <v>93</v>
      </c>
      <c r="G94" s="135" t="s">
        <v>94</v>
      </c>
      <c r="H94" s="132">
        <v>0</v>
      </c>
      <c r="I94" s="135">
        <v>0</v>
      </c>
      <c r="J94" s="135" t="s">
        <v>340</v>
      </c>
      <c r="K94" s="140" t="s">
        <v>16</v>
      </c>
      <c r="L94" s="135" t="s">
        <v>115</v>
      </c>
    </row>
    <row r="95" spans="2:12" ht="72" x14ac:dyDescent="0.25">
      <c r="B95" s="133" t="s">
        <v>19</v>
      </c>
      <c r="C95" s="134" t="s">
        <v>29</v>
      </c>
      <c r="D95" s="135" t="s">
        <v>438</v>
      </c>
      <c r="E95" s="146" t="s">
        <v>449</v>
      </c>
      <c r="F95" s="135" t="s">
        <v>93</v>
      </c>
      <c r="G95" s="135" t="s">
        <v>94</v>
      </c>
      <c r="H95" s="132">
        <v>7</v>
      </c>
      <c r="I95" s="135">
        <v>13</v>
      </c>
      <c r="J95" s="135" t="s">
        <v>341</v>
      </c>
      <c r="K95" s="140" t="s">
        <v>16</v>
      </c>
      <c r="L95" s="135" t="s">
        <v>116</v>
      </c>
    </row>
    <row r="96" spans="2:12" ht="72" x14ac:dyDescent="0.25">
      <c r="B96" s="133" t="s">
        <v>19</v>
      </c>
      <c r="C96" s="134" t="s">
        <v>29</v>
      </c>
      <c r="D96" s="135" t="s">
        <v>439</v>
      </c>
      <c r="E96" s="146" t="s">
        <v>450</v>
      </c>
      <c r="F96" s="135" t="s">
        <v>93</v>
      </c>
      <c r="G96" s="135" t="s">
        <v>94</v>
      </c>
      <c r="H96" s="132">
        <v>0</v>
      </c>
      <c r="I96" s="135">
        <v>0</v>
      </c>
      <c r="J96" s="135" t="s">
        <v>341</v>
      </c>
      <c r="K96" s="140" t="s">
        <v>16</v>
      </c>
      <c r="L96" s="135" t="s">
        <v>116</v>
      </c>
    </row>
    <row r="97" spans="2:12" x14ac:dyDescent="0.25">
      <c r="B97" s="133"/>
      <c r="C97" s="134"/>
      <c r="D97" s="135"/>
      <c r="E97" s="135"/>
      <c r="F97" s="135"/>
      <c r="G97" s="135"/>
      <c r="H97" s="132"/>
      <c r="I97" s="135"/>
      <c r="J97" s="135"/>
      <c r="K97" s="140"/>
      <c r="L97" s="135"/>
    </row>
    <row r="98" spans="2:12" ht="24" x14ac:dyDescent="0.25">
      <c r="B98" s="133"/>
      <c r="C98" s="134"/>
      <c r="D98" s="139" t="s">
        <v>417</v>
      </c>
      <c r="E98" s="135"/>
      <c r="F98" s="135"/>
      <c r="G98" s="135"/>
      <c r="H98" s="132"/>
      <c r="I98" s="135"/>
      <c r="J98" s="135"/>
      <c r="K98" s="140"/>
      <c r="L98" s="135"/>
    </row>
    <row r="99" spans="2:12" x14ac:dyDescent="0.25">
      <c r="B99" s="133"/>
      <c r="C99" s="134"/>
      <c r="D99" s="135"/>
      <c r="E99" s="135"/>
      <c r="F99" s="135"/>
      <c r="G99" s="135"/>
      <c r="H99" s="132"/>
      <c r="I99" s="135"/>
      <c r="J99" s="135"/>
      <c r="K99" s="140"/>
      <c r="L99" s="135"/>
    </row>
    <row r="100" spans="2:12" ht="65.25" customHeight="1" x14ac:dyDescent="0.25">
      <c r="B100" s="133" t="s">
        <v>185</v>
      </c>
      <c r="C100" s="134" t="s">
        <v>186</v>
      </c>
      <c r="D100" s="135" t="s">
        <v>187</v>
      </c>
      <c r="E100" s="135" t="s">
        <v>524</v>
      </c>
      <c r="F100" s="135">
        <v>2011</v>
      </c>
      <c r="G100" s="135">
        <v>2012</v>
      </c>
      <c r="H100" s="132">
        <v>2</v>
      </c>
      <c r="I100" s="132">
        <v>2</v>
      </c>
      <c r="J100" s="135" t="s">
        <v>357</v>
      </c>
      <c r="K100" s="136" t="s">
        <v>17</v>
      </c>
      <c r="L100" s="132" t="s">
        <v>115</v>
      </c>
    </row>
    <row r="101" spans="2:12" ht="24" x14ac:dyDescent="0.25">
      <c r="B101" s="133" t="s">
        <v>185</v>
      </c>
      <c r="C101" s="134" t="s">
        <v>186</v>
      </c>
      <c r="D101" s="135" t="s">
        <v>188</v>
      </c>
      <c r="E101" s="135" t="s">
        <v>342</v>
      </c>
      <c r="F101" s="132">
        <v>2010</v>
      </c>
      <c r="G101" s="135">
        <v>2013</v>
      </c>
      <c r="H101" s="132">
        <v>6</v>
      </c>
      <c r="I101" s="132">
        <v>6</v>
      </c>
      <c r="J101" s="135" t="s">
        <v>358</v>
      </c>
      <c r="K101" s="136" t="s">
        <v>17</v>
      </c>
      <c r="L101" s="132" t="s">
        <v>115</v>
      </c>
    </row>
    <row r="102" spans="2:12" ht="72" x14ac:dyDescent="0.25">
      <c r="B102" s="133" t="s">
        <v>185</v>
      </c>
      <c r="C102" s="134" t="s">
        <v>186</v>
      </c>
      <c r="D102" s="135" t="s">
        <v>189</v>
      </c>
      <c r="E102" s="135" t="s">
        <v>343</v>
      </c>
      <c r="F102" s="132" t="s">
        <v>259</v>
      </c>
      <c r="G102" s="135" t="s">
        <v>190</v>
      </c>
      <c r="H102" s="132" t="s">
        <v>259</v>
      </c>
      <c r="I102" s="132">
        <v>0</v>
      </c>
      <c r="J102" s="135" t="s">
        <v>227</v>
      </c>
      <c r="K102" s="136" t="s">
        <v>17</v>
      </c>
      <c r="L102" s="132" t="s">
        <v>115</v>
      </c>
    </row>
    <row r="103" spans="2:12" ht="60" x14ac:dyDescent="0.25">
      <c r="B103" s="133" t="s">
        <v>185</v>
      </c>
      <c r="C103" s="134" t="s">
        <v>191</v>
      </c>
      <c r="D103" s="135" t="s">
        <v>192</v>
      </c>
      <c r="E103" s="135" t="s">
        <v>344</v>
      </c>
      <c r="F103" s="135">
        <v>2012</v>
      </c>
      <c r="G103" s="135">
        <v>2013</v>
      </c>
      <c r="H103" s="132">
        <v>0</v>
      </c>
      <c r="I103" s="132">
        <v>0</v>
      </c>
      <c r="J103" s="135" t="s">
        <v>228</v>
      </c>
      <c r="K103" s="136" t="s">
        <v>16</v>
      </c>
      <c r="L103" s="132" t="s">
        <v>115</v>
      </c>
    </row>
    <row r="104" spans="2:12" ht="96" x14ac:dyDescent="0.25">
      <c r="B104" s="133" t="s">
        <v>185</v>
      </c>
      <c r="C104" s="134" t="s">
        <v>191</v>
      </c>
      <c r="D104" s="135" t="s">
        <v>193</v>
      </c>
      <c r="E104" s="135" t="s">
        <v>345</v>
      </c>
      <c r="F104" s="135">
        <v>2011</v>
      </c>
      <c r="G104" s="135">
        <v>2012</v>
      </c>
      <c r="H104" s="132">
        <v>2</v>
      </c>
      <c r="I104" s="132">
        <v>2</v>
      </c>
      <c r="J104" s="135" t="s">
        <v>359</v>
      </c>
      <c r="K104" s="136" t="s">
        <v>17</v>
      </c>
      <c r="L104" s="132" t="s">
        <v>115</v>
      </c>
    </row>
    <row r="105" spans="2:12" ht="60" x14ac:dyDescent="0.25">
      <c r="B105" s="133" t="s">
        <v>185</v>
      </c>
      <c r="C105" s="134" t="s">
        <v>191</v>
      </c>
      <c r="D105" s="135" t="s">
        <v>194</v>
      </c>
      <c r="E105" s="135" t="s">
        <v>346</v>
      </c>
      <c r="F105" s="135">
        <v>2012</v>
      </c>
      <c r="G105" s="135">
        <v>2013</v>
      </c>
      <c r="H105" s="132">
        <v>0</v>
      </c>
      <c r="I105" s="132">
        <v>1</v>
      </c>
      <c r="J105" s="135" t="s">
        <v>229</v>
      </c>
      <c r="K105" s="136" t="s">
        <v>17</v>
      </c>
      <c r="L105" s="132" t="s">
        <v>115</v>
      </c>
    </row>
    <row r="106" spans="2:12" ht="72" x14ac:dyDescent="0.25">
      <c r="B106" s="133" t="s">
        <v>185</v>
      </c>
      <c r="C106" s="134" t="s">
        <v>195</v>
      </c>
      <c r="D106" s="135" t="s">
        <v>347</v>
      </c>
      <c r="E106" s="135" t="s">
        <v>348</v>
      </c>
      <c r="F106" s="135" t="s">
        <v>349</v>
      </c>
      <c r="G106" s="135" t="s">
        <v>350</v>
      </c>
      <c r="H106" s="132">
        <v>0</v>
      </c>
      <c r="I106" s="132">
        <v>0</v>
      </c>
      <c r="J106" s="135" t="s">
        <v>360</v>
      </c>
      <c r="K106" s="136" t="s">
        <v>17</v>
      </c>
      <c r="L106" s="132" t="s">
        <v>115</v>
      </c>
    </row>
    <row r="107" spans="2:12" ht="36" x14ac:dyDescent="0.25">
      <c r="B107" s="133" t="s">
        <v>185</v>
      </c>
      <c r="C107" s="134" t="s">
        <v>197</v>
      </c>
      <c r="D107" s="135" t="s">
        <v>198</v>
      </c>
      <c r="E107" s="135" t="s">
        <v>351</v>
      </c>
      <c r="F107" s="135">
        <v>2012</v>
      </c>
      <c r="G107" s="135">
        <v>2013</v>
      </c>
      <c r="H107" s="132">
        <v>0</v>
      </c>
      <c r="I107" s="132">
        <v>0</v>
      </c>
      <c r="J107" s="135" t="s">
        <v>361</v>
      </c>
      <c r="K107" s="136" t="s">
        <v>17</v>
      </c>
      <c r="L107" s="132" t="s">
        <v>115</v>
      </c>
    </row>
    <row r="108" spans="2:12" ht="36" x14ac:dyDescent="0.25">
      <c r="B108" s="133" t="s">
        <v>185</v>
      </c>
      <c r="C108" s="134" t="s">
        <v>197</v>
      </c>
      <c r="D108" s="135" t="s">
        <v>199</v>
      </c>
      <c r="E108" s="135" t="s">
        <v>352</v>
      </c>
      <c r="F108" s="132" t="s">
        <v>259</v>
      </c>
      <c r="G108" s="135" t="s">
        <v>200</v>
      </c>
      <c r="H108" s="132" t="s">
        <v>259</v>
      </c>
      <c r="I108" s="132">
        <v>0</v>
      </c>
      <c r="J108" s="135" t="s">
        <v>230</v>
      </c>
      <c r="K108" s="136" t="s">
        <v>17</v>
      </c>
      <c r="L108" s="132" t="s">
        <v>115</v>
      </c>
    </row>
    <row r="109" spans="2:12" ht="36" x14ac:dyDescent="0.25">
      <c r="B109" s="133" t="s">
        <v>185</v>
      </c>
      <c r="C109" s="134" t="s">
        <v>197</v>
      </c>
      <c r="D109" s="135" t="s">
        <v>201</v>
      </c>
      <c r="E109" s="135" t="s">
        <v>353</v>
      </c>
      <c r="F109" s="135">
        <v>2011</v>
      </c>
      <c r="G109" s="135">
        <v>2012</v>
      </c>
      <c r="H109" s="132">
        <v>0</v>
      </c>
      <c r="I109" s="132">
        <v>0</v>
      </c>
      <c r="J109" s="135" t="s">
        <v>231</v>
      </c>
      <c r="K109" s="136" t="s">
        <v>17</v>
      </c>
      <c r="L109" s="132" t="s">
        <v>115</v>
      </c>
    </row>
    <row r="110" spans="2:12" ht="36" x14ac:dyDescent="0.25">
      <c r="B110" s="133" t="s">
        <v>185</v>
      </c>
      <c r="C110" s="134" t="s">
        <v>197</v>
      </c>
      <c r="D110" s="135" t="s">
        <v>202</v>
      </c>
      <c r="E110" s="135" t="s">
        <v>354</v>
      </c>
      <c r="F110" s="132" t="s">
        <v>259</v>
      </c>
      <c r="G110" s="135">
        <v>2010</v>
      </c>
      <c r="H110" s="132" t="s">
        <v>259</v>
      </c>
      <c r="I110" s="132">
        <v>0</v>
      </c>
      <c r="J110" s="135" t="s">
        <v>232</v>
      </c>
      <c r="K110" s="136" t="s">
        <v>16</v>
      </c>
      <c r="L110" s="132" t="s">
        <v>115</v>
      </c>
    </row>
    <row r="111" spans="2:12" ht="36" x14ac:dyDescent="0.25">
      <c r="B111" s="133" t="s">
        <v>185</v>
      </c>
      <c r="C111" s="134" t="s">
        <v>197</v>
      </c>
      <c r="D111" s="135" t="s">
        <v>203</v>
      </c>
      <c r="E111" s="135" t="s">
        <v>204</v>
      </c>
      <c r="F111" s="135" t="s">
        <v>259</v>
      </c>
      <c r="G111" s="135">
        <v>2013</v>
      </c>
      <c r="H111" s="132" t="s">
        <v>259</v>
      </c>
      <c r="I111" s="132">
        <v>13</v>
      </c>
      <c r="J111" s="135" t="s">
        <v>362</v>
      </c>
      <c r="K111" s="136" t="s">
        <v>17</v>
      </c>
      <c r="L111" s="132" t="s">
        <v>116</v>
      </c>
    </row>
    <row r="112" spans="2:12" ht="36" x14ac:dyDescent="0.25">
      <c r="B112" s="133" t="s">
        <v>185</v>
      </c>
      <c r="C112" s="134" t="s">
        <v>197</v>
      </c>
      <c r="D112" s="135" t="s">
        <v>205</v>
      </c>
      <c r="E112" s="135" t="s">
        <v>355</v>
      </c>
      <c r="F112" s="135">
        <v>2009</v>
      </c>
      <c r="G112" s="135">
        <v>2010</v>
      </c>
      <c r="H112" s="132">
        <v>22</v>
      </c>
      <c r="I112" s="132">
        <v>24</v>
      </c>
      <c r="J112" s="135" t="s">
        <v>363</v>
      </c>
      <c r="K112" s="136" t="s">
        <v>17</v>
      </c>
      <c r="L112" s="132" t="s">
        <v>116</v>
      </c>
    </row>
    <row r="113" spans="2:12" ht="48" x14ac:dyDescent="0.25">
      <c r="B113" s="133" t="s">
        <v>185</v>
      </c>
      <c r="C113" s="134" t="s">
        <v>197</v>
      </c>
      <c r="D113" s="135" t="s">
        <v>206</v>
      </c>
      <c r="E113" s="135" t="s">
        <v>207</v>
      </c>
      <c r="F113" s="132" t="s">
        <v>259</v>
      </c>
      <c r="G113" s="135" t="s">
        <v>208</v>
      </c>
      <c r="H113" s="132" t="s">
        <v>442</v>
      </c>
      <c r="I113" s="132" t="s">
        <v>442</v>
      </c>
      <c r="J113" s="135" t="s">
        <v>363</v>
      </c>
      <c r="K113" s="136" t="s">
        <v>17</v>
      </c>
      <c r="L113" s="132" t="s">
        <v>116</v>
      </c>
    </row>
    <row r="114" spans="2:12" ht="36" x14ac:dyDescent="0.25">
      <c r="B114" s="133" t="s">
        <v>185</v>
      </c>
      <c r="C114" s="134" t="s">
        <v>197</v>
      </c>
      <c r="D114" s="135" t="s">
        <v>209</v>
      </c>
      <c r="E114" s="135" t="s">
        <v>210</v>
      </c>
      <c r="F114" s="132" t="s">
        <v>259</v>
      </c>
      <c r="G114" s="135">
        <v>2013</v>
      </c>
      <c r="H114" s="132" t="s">
        <v>259</v>
      </c>
      <c r="I114" s="132">
        <v>13</v>
      </c>
      <c r="J114" s="135" t="s">
        <v>271</v>
      </c>
      <c r="K114" s="136" t="s">
        <v>16</v>
      </c>
      <c r="L114" s="132" t="s">
        <v>116</v>
      </c>
    </row>
    <row r="115" spans="2:12" ht="48" x14ac:dyDescent="0.25">
      <c r="B115" s="133" t="s">
        <v>185</v>
      </c>
      <c r="C115" s="134" t="s">
        <v>197</v>
      </c>
      <c r="D115" s="135" t="s">
        <v>211</v>
      </c>
      <c r="E115" s="135" t="s">
        <v>356</v>
      </c>
      <c r="F115" s="132" t="s">
        <v>259</v>
      </c>
      <c r="G115" s="135">
        <v>2012</v>
      </c>
      <c r="H115" s="132" t="s">
        <v>259</v>
      </c>
      <c r="I115" s="132">
        <v>1</v>
      </c>
      <c r="J115" s="135" t="s">
        <v>364</v>
      </c>
      <c r="K115" s="136" t="s">
        <v>16</v>
      </c>
      <c r="L115" s="132" t="s">
        <v>115</v>
      </c>
    </row>
    <row r="116" spans="2:12" ht="36" x14ac:dyDescent="0.25">
      <c r="B116" s="133" t="s">
        <v>185</v>
      </c>
      <c r="C116" s="134" t="s">
        <v>29</v>
      </c>
      <c r="D116" s="135" t="s">
        <v>440</v>
      </c>
      <c r="E116" s="135" t="s">
        <v>212</v>
      </c>
      <c r="F116" s="132" t="s">
        <v>259</v>
      </c>
      <c r="G116" s="135">
        <v>2010</v>
      </c>
      <c r="H116" s="132" t="s">
        <v>259</v>
      </c>
      <c r="I116" s="132">
        <v>24</v>
      </c>
      <c r="J116" s="135" t="s">
        <v>363</v>
      </c>
      <c r="K116" s="136" t="s">
        <v>17</v>
      </c>
      <c r="L116" s="132" t="s">
        <v>116</v>
      </c>
    </row>
    <row r="117" spans="2:12" x14ac:dyDescent="0.25">
      <c r="B117" s="133"/>
      <c r="C117" s="134"/>
      <c r="D117" s="135"/>
      <c r="E117" s="135"/>
      <c r="F117" s="132"/>
      <c r="G117" s="135"/>
      <c r="H117" s="132"/>
      <c r="I117" s="132"/>
      <c r="J117" s="135"/>
      <c r="K117" s="136"/>
      <c r="L117" s="132"/>
    </row>
    <row r="118" spans="2:12" ht="24" x14ac:dyDescent="0.25">
      <c r="B118" s="133"/>
      <c r="C118" s="134"/>
      <c r="D118" s="139" t="s">
        <v>418</v>
      </c>
      <c r="E118" s="135"/>
      <c r="F118" s="132"/>
      <c r="G118" s="135"/>
      <c r="H118" s="132"/>
      <c r="I118" s="132"/>
      <c r="J118" s="135"/>
      <c r="K118" s="136"/>
      <c r="L118" s="132"/>
    </row>
    <row r="119" spans="2:12" x14ac:dyDescent="0.25">
      <c r="B119" s="133"/>
      <c r="C119" s="134"/>
      <c r="D119" s="135"/>
      <c r="E119" s="135"/>
      <c r="F119" s="132"/>
      <c r="G119" s="135"/>
      <c r="H119" s="132"/>
      <c r="I119" s="132"/>
      <c r="J119" s="135"/>
      <c r="K119" s="136"/>
      <c r="L119" s="132"/>
    </row>
    <row r="120" spans="2:12" ht="60" x14ac:dyDescent="0.25">
      <c r="B120" s="133" t="s">
        <v>119</v>
      </c>
      <c r="C120" s="134" t="s">
        <v>120</v>
      </c>
      <c r="D120" s="135" t="s">
        <v>121</v>
      </c>
      <c r="E120" s="135" t="s">
        <v>365</v>
      </c>
      <c r="F120" s="135">
        <v>2010</v>
      </c>
      <c r="G120" s="135">
        <v>2011</v>
      </c>
      <c r="H120" s="132">
        <v>0</v>
      </c>
      <c r="I120" s="132">
        <v>0</v>
      </c>
      <c r="J120" s="135" t="s">
        <v>375</v>
      </c>
      <c r="K120" s="136" t="s">
        <v>17</v>
      </c>
      <c r="L120" s="132" t="s">
        <v>115</v>
      </c>
    </row>
    <row r="121" spans="2:12" ht="48" x14ac:dyDescent="0.25">
      <c r="B121" s="133" t="s">
        <v>119</v>
      </c>
      <c r="C121" s="134" t="s">
        <v>120</v>
      </c>
      <c r="D121" s="135" t="s">
        <v>471</v>
      </c>
      <c r="E121" s="135" t="s">
        <v>122</v>
      </c>
      <c r="F121" s="135">
        <v>2011</v>
      </c>
      <c r="G121" s="135">
        <v>2013</v>
      </c>
      <c r="H121" s="132">
        <v>0</v>
      </c>
      <c r="I121" s="132">
        <v>0</v>
      </c>
      <c r="J121" s="135" t="s">
        <v>213</v>
      </c>
      <c r="K121" s="136" t="s">
        <v>17</v>
      </c>
      <c r="L121" s="132" t="s">
        <v>115</v>
      </c>
    </row>
    <row r="122" spans="2:12" ht="36" x14ac:dyDescent="0.25">
      <c r="B122" s="133" t="s">
        <v>119</v>
      </c>
      <c r="C122" s="134" t="s">
        <v>120</v>
      </c>
      <c r="D122" s="135" t="s">
        <v>366</v>
      </c>
      <c r="E122" s="135" t="s">
        <v>123</v>
      </c>
      <c r="F122" s="135" t="s">
        <v>367</v>
      </c>
      <c r="G122" s="135">
        <v>2010</v>
      </c>
      <c r="H122" s="132">
        <v>0</v>
      </c>
      <c r="I122" s="132">
        <v>0</v>
      </c>
      <c r="J122" s="135" t="s">
        <v>214</v>
      </c>
      <c r="K122" s="136" t="s">
        <v>17</v>
      </c>
      <c r="L122" s="132" t="s">
        <v>115</v>
      </c>
    </row>
    <row r="123" spans="2:12" ht="36" x14ac:dyDescent="0.25">
      <c r="B123" s="133" t="s">
        <v>119</v>
      </c>
      <c r="C123" s="134" t="s">
        <v>120</v>
      </c>
      <c r="D123" s="135" t="s">
        <v>124</v>
      </c>
      <c r="E123" s="135" t="s">
        <v>368</v>
      </c>
      <c r="F123" s="135">
        <v>2008</v>
      </c>
      <c r="G123" s="135">
        <v>2009</v>
      </c>
      <c r="H123" s="132">
        <v>0</v>
      </c>
      <c r="I123" s="132">
        <v>0</v>
      </c>
      <c r="J123" s="135" t="s">
        <v>376</v>
      </c>
      <c r="K123" s="136" t="s">
        <v>17</v>
      </c>
      <c r="L123" s="132" t="s">
        <v>115</v>
      </c>
    </row>
    <row r="124" spans="2:12" ht="36" x14ac:dyDescent="0.25">
      <c r="B124" s="133" t="s">
        <v>119</v>
      </c>
      <c r="C124" s="134" t="s">
        <v>125</v>
      </c>
      <c r="D124" s="135" t="s">
        <v>126</v>
      </c>
      <c r="E124" s="135" t="s">
        <v>127</v>
      </c>
      <c r="F124" s="135">
        <v>2012</v>
      </c>
      <c r="G124" s="135">
        <v>2013</v>
      </c>
      <c r="H124" s="132">
        <v>0</v>
      </c>
      <c r="I124" s="132">
        <v>0</v>
      </c>
      <c r="J124" s="135" t="s">
        <v>215</v>
      </c>
      <c r="K124" s="136" t="s">
        <v>16</v>
      </c>
      <c r="L124" s="132" t="s">
        <v>115</v>
      </c>
    </row>
    <row r="125" spans="2:12" ht="36" x14ac:dyDescent="0.25">
      <c r="B125" s="133" t="s">
        <v>119</v>
      </c>
      <c r="C125" s="134" t="s">
        <v>125</v>
      </c>
      <c r="D125" s="135" t="s">
        <v>128</v>
      </c>
      <c r="E125" s="135" t="s">
        <v>129</v>
      </c>
      <c r="F125" s="135">
        <v>2011</v>
      </c>
      <c r="G125" s="135">
        <v>2012</v>
      </c>
      <c r="H125" s="132">
        <v>0</v>
      </c>
      <c r="I125" s="132">
        <v>0</v>
      </c>
      <c r="J125" s="135" t="s">
        <v>222</v>
      </c>
      <c r="K125" s="136" t="s">
        <v>16</v>
      </c>
      <c r="L125" s="132" t="s">
        <v>115</v>
      </c>
    </row>
    <row r="126" spans="2:12" ht="36" x14ac:dyDescent="0.25">
      <c r="B126" s="133" t="s">
        <v>119</v>
      </c>
      <c r="C126" s="134" t="s">
        <v>125</v>
      </c>
      <c r="D126" s="135" t="s">
        <v>130</v>
      </c>
      <c r="E126" s="135" t="s">
        <v>131</v>
      </c>
      <c r="F126" s="135">
        <v>2011</v>
      </c>
      <c r="G126" s="135">
        <v>2012</v>
      </c>
      <c r="H126" s="132">
        <v>0</v>
      </c>
      <c r="I126" s="132">
        <v>0</v>
      </c>
      <c r="J126" s="135" t="s">
        <v>222</v>
      </c>
      <c r="K126" s="136" t="s">
        <v>16</v>
      </c>
      <c r="L126" s="132" t="s">
        <v>115</v>
      </c>
    </row>
    <row r="127" spans="2:12" ht="36" x14ac:dyDescent="0.25">
      <c r="B127" s="133" t="s">
        <v>119</v>
      </c>
      <c r="C127" s="134" t="s">
        <v>132</v>
      </c>
      <c r="D127" s="135" t="s">
        <v>133</v>
      </c>
      <c r="E127" s="135" t="s">
        <v>369</v>
      </c>
      <c r="F127" s="135">
        <v>2011</v>
      </c>
      <c r="G127" s="135">
        <v>2012</v>
      </c>
      <c r="H127" s="132">
        <v>0</v>
      </c>
      <c r="I127" s="132">
        <v>0</v>
      </c>
      <c r="J127" s="135" t="s">
        <v>375</v>
      </c>
      <c r="K127" s="136" t="s">
        <v>16</v>
      </c>
      <c r="L127" s="132" t="s">
        <v>115</v>
      </c>
    </row>
    <row r="128" spans="2:12" ht="36" x14ac:dyDescent="0.25">
      <c r="B128" s="133" t="s">
        <v>119</v>
      </c>
      <c r="C128" s="134" t="s">
        <v>132</v>
      </c>
      <c r="D128" s="135" t="s">
        <v>134</v>
      </c>
      <c r="E128" s="135" t="s">
        <v>135</v>
      </c>
      <c r="F128" s="135">
        <v>2011</v>
      </c>
      <c r="G128" s="135">
        <v>2012</v>
      </c>
      <c r="H128" s="132">
        <v>1</v>
      </c>
      <c r="I128" s="132">
        <v>1</v>
      </c>
      <c r="J128" s="135" t="s">
        <v>377</v>
      </c>
      <c r="K128" s="136" t="s">
        <v>16</v>
      </c>
      <c r="L128" s="132" t="s">
        <v>115</v>
      </c>
    </row>
    <row r="129" spans="2:12" ht="36" x14ac:dyDescent="0.25">
      <c r="B129" s="133" t="s">
        <v>119</v>
      </c>
      <c r="C129" s="134" t="s">
        <v>132</v>
      </c>
      <c r="D129" s="135" t="s">
        <v>441</v>
      </c>
      <c r="E129" s="135" t="s">
        <v>136</v>
      </c>
      <c r="F129" s="135" t="s">
        <v>259</v>
      </c>
      <c r="G129" s="135" t="s">
        <v>137</v>
      </c>
      <c r="H129" s="132" t="s">
        <v>259</v>
      </c>
      <c r="I129" s="132">
        <v>0</v>
      </c>
      <c r="J129" s="135" t="s">
        <v>378</v>
      </c>
      <c r="K129" s="136" t="s">
        <v>16</v>
      </c>
      <c r="L129" s="132" t="s">
        <v>115</v>
      </c>
    </row>
    <row r="130" spans="2:12" ht="36" x14ac:dyDescent="0.25">
      <c r="B130" s="133" t="s">
        <v>119</v>
      </c>
      <c r="C130" s="134" t="s">
        <v>132</v>
      </c>
      <c r="D130" s="135" t="s">
        <v>138</v>
      </c>
      <c r="E130" s="135" t="s">
        <v>139</v>
      </c>
      <c r="F130" s="135" t="s">
        <v>259</v>
      </c>
      <c r="G130" s="135">
        <v>2013</v>
      </c>
      <c r="H130" s="132" t="s">
        <v>259</v>
      </c>
      <c r="I130" s="132">
        <v>1</v>
      </c>
      <c r="J130" s="135" t="s">
        <v>216</v>
      </c>
      <c r="K130" s="136" t="s">
        <v>17</v>
      </c>
      <c r="L130" s="132" t="s">
        <v>115</v>
      </c>
    </row>
    <row r="131" spans="2:12" ht="36" x14ac:dyDescent="0.25">
      <c r="B131" s="133" t="s">
        <v>119</v>
      </c>
      <c r="C131" s="134" t="s">
        <v>140</v>
      </c>
      <c r="D131" s="135" t="s">
        <v>141</v>
      </c>
      <c r="E131" s="135" t="s">
        <v>370</v>
      </c>
      <c r="F131" s="135">
        <v>2011</v>
      </c>
      <c r="G131" s="135">
        <v>2012</v>
      </c>
      <c r="H131" s="132">
        <v>0</v>
      </c>
      <c r="I131" s="132">
        <v>1</v>
      </c>
      <c r="J131" s="135" t="s">
        <v>379</v>
      </c>
      <c r="K131" s="136" t="s">
        <v>16</v>
      </c>
      <c r="L131" s="132" t="s">
        <v>115</v>
      </c>
    </row>
    <row r="132" spans="2:12" ht="48" x14ac:dyDescent="0.25">
      <c r="B132" s="133" t="s">
        <v>119</v>
      </c>
      <c r="C132" s="134" t="s">
        <v>140</v>
      </c>
      <c r="D132" s="135" t="s">
        <v>142</v>
      </c>
      <c r="E132" s="135" t="s">
        <v>143</v>
      </c>
      <c r="F132" s="135" t="s">
        <v>259</v>
      </c>
      <c r="G132" s="135">
        <v>2011</v>
      </c>
      <c r="H132" s="132" t="s">
        <v>259</v>
      </c>
      <c r="I132" s="132">
        <v>0</v>
      </c>
      <c r="J132" s="135" t="s">
        <v>217</v>
      </c>
      <c r="K132" s="136" t="s">
        <v>16</v>
      </c>
      <c r="L132" s="132" t="s">
        <v>115</v>
      </c>
    </row>
    <row r="133" spans="2:12" ht="36" x14ac:dyDescent="0.25">
      <c r="B133" s="133" t="s">
        <v>119</v>
      </c>
      <c r="C133" s="134" t="s">
        <v>140</v>
      </c>
      <c r="D133" s="135" t="s">
        <v>144</v>
      </c>
      <c r="E133" s="135" t="s">
        <v>145</v>
      </c>
      <c r="F133" s="135" t="s">
        <v>259</v>
      </c>
      <c r="G133" s="135">
        <v>2013</v>
      </c>
      <c r="H133" s="132" t="s">
        <v>259</v>
      </c>
      <c r="I133" s="132">
        <v>0</v>
      </c>
      <c r="J133" s="135" t="s">
        <v>218</v>
      </c>
      <c r="K133" s="136" t="s">
        <v>16</v>
      </c>
      <c r="L133" s="132" t="s">
        <v>115</v>
      </c>
    </row>
    <row r="134" spans="2:12" ht="48" x14ac:dyDescent="0.25">
      <c r="B134" s="133" t="s">
        <v>119</v>
      </c>
      <c r="C134" s="134" t="s">
        <v>29</v>
      </c>
      <c r="D134" s="135" t="s">
        <v>427</v>
      </c>
      <c r="E134" s="135" t="s">
        <v>371</v>
      </c>
      <c r="F134" s="135">
        <v>2012</v>
      </c>
      <c r="G134" s="135">
        <v>2013</v>
      </c>
      <c r="H134" s="132">
        <v>0</v>
      </c>
      <c r="I134" s="132">
        <v>0</v>
      </c>
      <c r="J134" s="135" t="s">
        <v>380</v>
      </c>
      <c r="K134" s="136" t="s">
        <v>16</v>
      </c>
      <c r="L134" s="132" t="s">
        <v>115</v>
      </c>
    </row>
    <row r="135" spans="2:12" ht="48" x14ac:dyDescent="0.25">
      <c r="B135" s="133" t="s">
        <v>119</v>
      </c>
      <c r="C135" s="134" t="s">
        <v>29</v>
      </c>
      <c r="D135" s="156" t="s">
        <v>525</v>
      </c>
      <c r="E135" s="135" t="s">
        <v>526</v>
      </c>
      <c r="F135" s="135">
        <v>2011</v>
      </c>
      <c r="G135" s="135">
        <v>2013</v>
      </c>
      <c r="H135" s="132">
        <v>0</v>
      </c>
      <c r="I135" s="132">
        <v>0</v>
      </c>
      <c r="J135" s="135" t="s">
        <v>213</v>
      </c>
      <c r="K135" s="136" t="s">
        <v>17</v>
      </c>
      <c r="L135" s="132" t="s">
        <v>116</v>
      </c>
    </row>
    <row r="136" spans="2:12" ht="48" x14ac:dyDescent="0.25">
      <c r="B136" s="133" t="s">
        <v>119</v>
      </c>
      <c r="C136" s="134" t="s">
        <v>29</v>
      </c>
      <c r="D136" s="135" t="s">
        <v>473</v>
      </c>
      <c r="E136" s="135" t="s">
        <v>372</v>
      </c>
      <c r="F136" s="135">
        <v>2011</v>
      </c>
      <c r="G136" s="135">
        <v>2013</v>
      </c>
      <c r="H136" s="132">
        <v>0</v>
      </c>
      <c r="I136" s="132">
        <v>0</v>
      </c>
      <c r="J136" s="135" t="s">
        <v>213</v>
      </c>
      <c r="K136" s="136" t="s">
        <v>17</v>
      </c>
      <c r="L136" s="132" t="s">
        <v>116</v>
      </c>
    </row>
    <row r="137" spans="2:12" ht="48" x14ac:dyDescent="0.25">
      <c r="B137" s="133" t="s">
        <v>119</v>
      </c>
      <c r="C137" s="134" t="s">
        <v>29</v>
      </c>
      <c r="D137" s="135" t="s">
        <v>474</v>
      </c>
      <c r="E137" s="135" t="s">
        <v>373</v>
      </c>
      <c r="F137" s="135">
        <v>2011</v>
      </c>
      <c r="G137" s="135">
        <v>2013</v>
      </c>
      <c r="H137" s="132">
        <v>5</v>
      </c>
      <c r="I137" s="132">
        <v>4</v>
      </c>
      <c r="J137" s="135" t="s">
        <v>213</v>
      </c>
      <c r="K137" s="136" t="s">
        <v>17</v>
      </c>
      <c r="L137" s="132" t="s">
        <v>116</v>
      </c>
    </row>
    <row r="138" spans="2:12" ht="48" x14ac:dyDescent="0.25">
      <c r="B138" s="133" t="s">
        <v>119</v>
      </c>
      <c r="C138" s="134" t="s">
        <v>29</v>
      </c>
      <c r="D138" s="135" t="s">
        <v>475</v>
      </c>
      <c r="E138" s="135" t="s">
        <v>374</v>
      </c>
      <c r="F138" s="135">
        <v>2011</v>
      </c>
      <c r="G138" s="135">
        <v>2013</v>
      </c>
      <c r="H138" s="132">
        <v>3</v>
      </c>
      <c r="I138" s="132">
        <v>3</v>
      </c>
      <c r="J138" s="135" t="s">
        <v>213</v>
      </c>
      <c r="K138" s="136" t="s">
        <v>17</v>
      </c>
      <c r="L138" s="132" t="s">
        <v>116</v>
      </c>
    </row>
    <row r="139" spans="2:12" ht="48" x14ac:dyDescent="0.25">
      <c r="B139" s="133" t="s">
        <v>119</v>
      </c>
      <c r="C139" s="134" t="s">
        <v>29</v>
      </c>
      <c r="D139" s="135" t="s">
        <v>527</v>
      </c>
      <c r="E139" s="135" t="s">
        <v>528</v>
      </c>
      <c r="F139" s="135">
        <v>2011</v>
      </c>
      <c r="G139" s="135">
        <v>2013</v>
      </c>
      <c r="H139" s="132">
        <v>13</v>
      </c>
      <c r="I139" s="132">
        <v>14</v>
      </c>
      <c r="J139" s="135" t="s">
        <v>213</v>
      </c>
      <c r="K139" s="136" t="s">
        <v>17</v>
      </c>
      <c r="L139" s="132" t="s">
        <v>116</v>
      </c>
    </row>
    <row r="140" spans="2:12" x14ac:dyDescent="0.25">
      <c r="B140" s="133"/>
      <c r="C140" s="134"/>
      <c r="D140" s="135"/>
      <c r="E140" s="135"/>
      <c r="F140" s="135"/>
      <c r="G140" s="135"/>
      <c r="H140" s="132"/>
      <c r="I140" s="135"/>
      <c r="J140" s="135"/>
      <c r="K140" s="140"/>
      <c r="L140" s="135"/>
    </row>
    <row r="141" spans="2:12" ht="24" x14ac:dyDescent="0.25">
      <c r="B141" s="133"/>
      <c r="C141" s="134"/>
      <c r="D141" s="139" t="s">
        <v>419</v>
      </c>
      <c r="E141" s="135"/>
      <c r="F141" s="132"/>
      <c r="G141" s="132"/>
      <c r="H141" s="132"/>
      <c r="I141" s="132"/>
      <c r="J141" s="135"/>
      <c r="K141" s="136"/>
      <c r="L141" s="132"/>
    </row>
    <row r="142" spans="2:12" x14ac:dyDescent="0.25">
      <c r="B142" s="133"/>
      <c r="C142" s="134"/>
      <c r="D142" s="135"/>
      <c r="E142" s="135"/>
      <c r="F142" s="132"/>
      <c r="G142" s="132"/>
      <c r="H142" s="132"/>
      <c r="I142" s="132"/>
      <c r="J142" s="135"/>
      <c r="K142" s="136"/>
      <c r="L142" s="132"/>
    </row>
    <row r="143" spans="2:12" ht="36" x14ac:dyDescent="0.25">
      <c r="B143" s="133" t="s">
        <v>149</v>
      </c>
      <c r="C143" s="134" t="s">
        <v>147</v>
      </c>
      <c r="D143" s="135" t="s">
        <v>148</v>
      </c>
      <c r="E143" s="135" t="s">
        <v>381</v>
      </c>
      <c r="F143" s="135">
        <v>2012</v>
      </c>
      <c r="G143" s="135">
        <v>2013</v>
      </c>
      <c r="H143" s="132">
        <v>0</v>
      </c>
      <c r="I143" s="132">
        <v>0</v>
      </c>
      <c r="J143" s="135" t="s">
        <v>219</v>
      </c>
      <c r="K143" s="136" t="s">
        <v>16</v>
      </c>
      <c r="L143" s="132" t="s">
        <v>115</v>
      </c>
    </row>
    <row r="144" spans="2:12" ht="36" x14ac:dyDescent="0.25">
      <c r="B144" s="133" t="s">
        <v>149</v>
      </c>
      <c r="C144" s="134" t="s">
        <v>147</v>
      </c>
      <c r="D144" s="135" t="s">
        <v>428</v>
      </c>
      <c r="E144" s="135" t="s">
        <v>150</v>
      </c>
      <c r="F144" s="135">
        <v>2007</v>
      </c>
      <c r="G144" s="135">
        <v>2011</v>
      </c>
      <c r="H144" s="132">
        <v>0</v>
      </c>
      <c r="I144" s="132">
        <v>0</v>
      </c>
      <c r="J144" s="135" t="s">
        <v>217</v>
      </c>
      <c r="K144" s="136" t="s">
        <v>16</v>
      </c>
      <c r="L144" s="132" t="s">
        <v>115</v>
      </c>
    </row>
    <row r="145" spans="2:12" ht="36" x14ac:dyDescent="0.25">
      <c r="B145" s="133" t="s">
        <v>149</v>
      </c>
      <c r="C145" s="134" t="s">
        <v>147</v>
      </c>
      <c r="D145" s="135" t="s">
        <v>382</v>
      </c>
      <c r="E145" s="135" t="s">
        <v>383</v>
      </c>
      <c r="F145" s="135" t="s">
        <v>259</v>
      </c>
      <c r="G145" s="135">
        <v>2011</v>
      </c>
      <c r="H145" s="132" t="s">
        <v>259</v>
      </c>
      <c r="I145" s="132">
        <v>0</v>
      </c>
      <c r="J145" s="135" t="s">
        <v>220</v>
      </c>
      <c r="K145" s="136" t="s">
        <v>16</v>
      </c>
      <c r="L145" s="132" t="s">
        <v>115</v>
      </c>
    </row>
    <row r="146" spans="2:12" ht="36" x14ac:dyDescent="0.25">
      <c r="B146" s="133" t="s">
        <v>149</v>
      </c>
      <c r="C146" s="134" t="s">
        <v>147</v>
      </c>
      <c r="D146" s="135" t="s">
        <v>151</v>
      </c>
      <c r="E146" s="135" t="s">
        <v>384</v>
      </c>
      <c r="F146" s="135">
        <v>2010</v>
      </c>
      <c r="G146" s="135">
        <v>2012</v>
      </c>
      <c r="H146" s="132">
        <v>0</v>
      </c>
      <c r="I146" s="132">
        <v>0</v>
      </c>
      <c r="J146" s="135" t="s">
        <v>396</v>
      </c>
      <c r="K146" s="136" t="s">
        <v>17</v>
      </c>
      <c r="L146" s="132" t="s">
        <v>115</v>
      </c>
    </row>
    <row r="147" spans="2:12" ht="168" x14ac:dyDescent="0.25">
      <c r="B147" s="133" t="s">
        <v>149</v>
      </c>
      <c r="C147" s="134" t="s">
        <v>147</v>
      </c>
      <c r="D147" s="135" t="s">
        <v>152</v>
      </c>
      <c r="E147" s="135" t="s">
        <v>385</v>
      </c>
      <c r="F147" s="135">
        <v>2011</v>
      </c>
      <c r="G147" s="135">
        <v>2012</v>
      </c>
      <c r="H147" s="132">
        <v>0</v>
      </c>
      <c r="I147" s="132">
        <v>0</v>
      </c>
      <c r="J147" s="135" t="s">
        <v>397</v>
      </c>
      <c r="K147" s="136" t="s">
        <v>16</v>
      </c>
      <c r="L147" s="132" t="s">
        <v>115</v>
      </c>
    </row>
    <row r="148" spans="2:12" ht="36" x14ac:dyDescent="0.25">
      <c r="B148" s="133" t="s">
        <v>149</v>
      </c>
      <c r="C148" s="134" t="s">
        <v>147</v>
      </c>
      <c r="D148" s="135" t="s">
        <v>429</v>
      </c>
      <c r="E148" s="135" t="s">
        <v>386</v>
      </c>
      <c r="F148" s="135">
        <v>2011</v>
      </c>
      <c r="G148" s="135">
        <v>2012</v>
      </c>
      <c r="H148" s="132">
        <v>17</v>
      </c>
      <c r="I148" s="132">
        <v>23</v>
      </c>
      <c r="J148" s="135" t="s">
        <v>398</v>
      </c>
      <c r="K148" s="136" t="s">
        <v>16</v>
      </c>
      <c r="L148" s="132" t="s">
        <v>116</v>
      </c>
    </row>
    <row r="149" spans="2:12" ht="48" x14ac:dyDescent="0.25">
      <c r="B149" s="133" t="s">
        <v>149</v>
      </c>
      <c r="C149" s="134" t="s">
        <v>153</v>
      </c>
      <c r="D149" s="135" t="s">
        <v>154</v>
      </c>
      <c r="E149" s="135" t="s">
        <v>387</v>
      </c>
      <c r="F149" s="135" t="s">
        <v>259</v>
      </c>
      <c r="G149" s="135">
        <v>2010</v>
      </c>
      <c r="H149" s="132" t="s">
        <v>259</v>
      </c>
      <c r="I149" s="132">
        <v>0</v>
      </c>
      <c r="J149" s="135" t="s">
        <v>221</v>
      </c>
      <c r="K149" s="136" t="s">
        <v>16</v>
      </c>
      <c r="L149" s="132" t="s">
        <v>115</v>
      </c>
    </row>
    <row r="150" spans="2:12" ht="36" x14ac:dyDescent="0.25">
      <c r="B150" s="133" t="s">
        <v>149</v>
      </c>
      <c r="C150" s="134" t="s">
        <v>153</v>
      </c>
      <c r="D150" s="135" t="s">
        <v>155</v>
      </c>
      <c r="E150" s="135" t="s">
        <v>388</v>
      </c>
      <c r="F150" s="135" t="s">
        <v>259</v>
      </c>
      <c r="G150" s="135" t="s">
        <v>156</v>
      </c>
      <c r="H150" s="132" t="s">
        <v>259</v>
      </c>
      <c r="I150" s="132">
        <v>0</v>
      </c>
      <c r="J150" s="135" t="s">
        <v>222</v>
      </c>
      <c r="K150" s="136" t="s">
        <v>16</v>
      </c>
      <c r="L150" s="132" t="s">
        <v>115</v>
      </c>
    </row>
    <row r="151" spans="2:12" ht="72" x14ac:dyDescent="0.25">
      <c r="B151" s="133" t="s">
        <v>149</v>
      </c>
      <c r="C151" s="134" t="s">
        <v>157</v>
      </c>
      <c r="D151" s="135" t="s">
        <v>158</v>
      </c>
      <c r="E151" s="135" t="s">
        <v>389</v>
      </c>
      <c r="F151" s="135" t="s">
        <v>259</v>
      </c>
      <c r="G151" s="135" t="s">
        <v>159</v>
      </c>
      <c r="H151" s="132" t="s">
        <v>259</v>
      </c>
      <c r="I151" s="132">
        <v>0</v>
      </c>
      <c r="J151" s="135" t="s">
        <v>399</v>
      </c>
      <c r="K151" s="136" t="s">
        <v>16</v>
      </c>
      <c r="L151" s="132" t="s">
        <v>115</v>
      </c>
    </row>
    <row r="152" spans="2:12" ht="60" x14ac:dyDescent="0.25">
      <c r="B152" s="133" t="s">
        <v>149</v>
      </c>
      <c r="C152" s="134" t="s">
        <v>157</v>
      </c>
      <c r="D152" s="135" t="s">
        <v>160</v>
      </c>
      <c r="E152" s="135" t="s">
        <v>390</v>
      </c>
      <c r="F152" s="135" t="s">
        <v>259</v>
      </c>
      <c r="G152" s="135" t="s">
        <v>411</v>
      </c>
      <c r="H152" s="132" t="s">
        <v>259</v>
      </c>
      <c r="I152" s="132">
        <v>0</v>
      </c>
      <c r="J152" s="135" t="s">
        <v>223</v>
      </c>
      <c r="K152" s="136" t="s">
        <v>17</v>
      </c>
      <c r="L152" s="132" t="s">
        <v>115</v>
      </c>
    </row>
    <row r="153" spans="2:12" ht="60" x14ac:dyDescent="0.25">
      <c r="B153" s="133" t="s">
        <v>149</v>
      </c>
      <c r="C153" s="134" t="s">
        <v>157</v>
      </c>
      <c r="D153" s="135" t="s">
        <v>161</v>
      </c>
      <c r="E153" s="135" t="s">
        <v>391</v>
      </c>
      <c r="F153" s="135">
        <v>2009</v>
      </c>
      <c r="G153" s="135">
        <v>2012</v>
      </c>
      <c r="H153" s="132">
        <v>0</v>
      </c>
      <c r="I153" s="132">
        <v>0</v>
      </c>
      <c r="J153" s="135" t="s">
        <v>376</v>
      </c>
      <c r="K153" s="136" t="s">
        <v>17</v>
      </c>
      <c r="L153" s="132" t="s">
        <v>115</v>
      </c>
    </row>
    <row r="154" spans="2:12" ht="60" x14ac:dyDescent="0.25">
      <c r="B154" s="133" t="s">
        <v>149</v>
      </c>
      <c r="C154" s="134" t="s">
        <v>157</v>
      </c>
      <c r="D154" s="135" t="s">
        <v>162</v>
      </c>
      <c r="E154" s="135" t="s">
        <v>392</v>
      </c>
      <c r="F154" s="135">
        <v>2007</v>
      </c>
      <c r="G154" s="135">
        <v>2011</v>
      </c>
      <c r="H154" s="132">
        <v>0</v>
      </c>
      <c r="I154" s="132">
        <v>0</v>
      </c>
      <c r="J154" s="135" t="s">
        <v>217</v>
      </c>
      <c r="K154" s="136" t="s">
        <v>17</v>
      </c>
      <c r="L154" s="132" t="s">
        <v>115</v>
      </c>
    </row>
    <row r="155" spans="2:12" ht="84" x14ac:dyDescent="0.25">
      <c r="B155" s="133" t="s">
        <v>149</v>
      </c>
      <c r="C155" s="134" t="s">
        <v>157</v>
      </c>
      <c r="D155" s="135" t="s">
        <v>163</v>
      </c>
      <c r="E155" s="135" t="s">
        <v>393</v>
      </c>
      <c r="F155" s="135" t="s">
        <v>259</v>
      </c>
      <c r="G155" s="135" t="s">
        <v>164</v>
      </c>
      <c r="H155" s="135" t="s">
        <v>259</v>
      </c>
      <c r="I155" s="135" t="s">
        <v>97</v>
      </c>
      <c r="J155" s="135" t="s">
        <v>224</v>
      </c>
      <c r="K155" s="136" t="s">
        <v>17</v>
      </c>
      <c r="L155" s="132" t="s">
        <v>116</v>
      </c>
    </row>
    <row r="156" spans="2:12" ht="60" x14ac:dyDescent="0.25">
      <c r="B156" s="133" t="s">
        <v>149</v>
      </c>
      <c r="C156" s="134" t="s">
        <v>157</v>
      </c>
      <c r="D156" s="135" t="s">
        <v>476</v>
      </c>
      <c r="E156" s="135" t="s">
        <v>394</v>
      </c>
      <c r="F156" s="135" t="s">
        <v>259</v>
      </c>
      <c r="G156" s="135">
        <v>2012</v>
      </c>
      <c r="H156" s="135" t="s">
        <v>259</v>
      </c>
      <c r="I156" s="135" t="s">
        <v>97</v>
      </c>
      <c r="J156" s="135" t="s">
        <v>225</v>
      </c>
      <c r="K156" s="136" t="s">
        <v>17</v>
      </c>
      <c r="L156" s="132" t="s">
        <v>116</v>
      </c>
    </row>
    <row r="157" spans="2:12" ht="15.75" customHeight="1" x14ac:dyDescent="0.25">
      <c r="B157" s="133" t="s">
        <v>149</v>
      </c>
      <c r="C157" s="134" t="s">
        <v>29</v>
      </c>
      <c r="D157" s="135" t="s">
        <v>165</v>
      </c>
      <c r="E157" s="135" t="s">
        <v>395</v>
      </c>
      <c r="F157" s="135">
        <v>2009</v>
      </c>
      <c r="G157" s="135">
        <v>2010</v>
      </c>
      <c r="H157" s="135" t="s">
        <v>97</v>
      </c>
      <c r="I157" s="135" t="s">
        <v>97</v>
      </c>
      <c r="J157" s="135" t="s">
        <v>226</v>
      </c>
      <c r="K157" s="136" t="s">
        <v>16</v>
      </c>
      <c r="L157" s="132" t="s">
        <v>116</v>
      </c>
    </row>
    <row r="158" spans="2:12" ht="15.75" customHeight="1" x14ac:dyDescent="0.25">
      <c r="B158" s="242"/>
      <c r="C158" s="242"/>
      <c r="D158" s="242"/>
      <c r="E158" s="242"/>
      <c r="F158" s="242"/>
      <c r="G158" s="242"/>
    </row>
    <row r="159" spans="2:12" ht="15.75" x14ac:dyDescent="0.25">
      <c r="B159" s="192" t="s">
        <v>508</v>
      </c>
      <c r="C159" s="191"/>
      <c r="D159" s="191"/>
      <c r="E159" s="191"/>
      <c r="F159" s="191"/>
      <c r="G159" s="191"/>
    </row>
    <row r="160" spans="2:12" ht="15.75" x14ac:dyDescent="0.25">
      <c r="B160" s="182" t="s">
        <v>97</v>
      </c>
      <c r="C160" s="182" t="s">
        <v>514</v>
      </c>
      <c r="D160" s="183"/>
      <c r="E160" s="183"/>
      <c r="F160" s="183"/>
      <c r="G160" s="183"/>
      <c r="H160" s="181"/>
    </row>
    <row r="161" spans="2:12" ht="15" customHeight="1" x14ac:dyDescent="0.25">
      <c r="B161" s="182" t="s">
        <v>259</v>
      </c>
      <c r="C161" s="182" t="s">
        <v>515</v>
      </c>
      <c r="D161" s="183"/>
      <c r="E161" s="183"/>
      <c r="F161" s="183"/>
      <c r="G161" s="183"/>
      <c r="H161" s="181"/>
    </row>
    <row r="162" spans="2:12" ht="15" customHeight="1" x14ac:dyDescent="0.25">
      <c r="B162" s="189" t="s">
        <v>114</v>
      </c>
      <c r="C162" s="243" t="s">
        <v>513</v>
      </c>
      <c r="D162" s="243"/>
      <c r="E162" s="243"/>
      <c r="F162" s="243"/>
      <c r="G162" s="188"/>
      <c r="H162" s="188"/>
      <c r="I162" s="188"/>
      <c r="J162" s="188"/>
      <c r="K162" s="188"/>
      <c r="L162" s="188"/>
    </row>
    <row r="163" spans="2:12" ht="15" customHeight="1" x14ac:dyDescent="0.25">
      <c r="B163" s="190"/>
      <c r="C163" s="243"/>
      <c r="D163" s="243"/>
      <c r="E163" s="243"/>
      <c r="F163" s="243"/>
      <c r="G163" s="188"/>
      <c r="H163" s="188"/>
      <c r="I163" s="188"/>
      <c r="J163" s="188"/>
      <c r="K163" s="188"/>
      <c r="L163" s="188"/>
    </row>
    <row r="164" spans="2:12" ht="15" customHeight="1" x14ac:dyDescent="0.25">
      <c r="B164" s="190"/>
      <c r="C164" s="243"/>
      <c r="D164" s="243"/>
      <c r="E164" s="243"/>
      <c r="F164" s="243"/>
      <c r="G164" s="188"/>
      <c r="H164" s="188"/>
      <c r="I164" s="188"/>
      <c r="J164" s="188"/>
      <c r="K164" s="188"/>
      <c r="L164" s="188"/>
    </row>
    <row r="165" spans="2:12" ht="15.75" x14ac:dyDescent="0.25">
      <c r="B165" s="190"/>
      <c r="C165" s="243"/>
      <c r="D165" s="243"/>
      <c r="E165" s="243"/>
      <c r="F165" s="243"/>
    </row>
    <row r="166" spans="2:12" ht="15.75" x14ac:dyDescent="0.25">
      <c r="B166" s="180"/>
      <c r="C166" s="243"/>
      <c r="D166" s="243"/>
      <c r="E166" s="243"/>
      <c r="F166" s="243"/>
    </row>
  </sheetData>
  <mergeCells count="2">
    <mergeCell ref="B158:G158"/>
    <mergeCell ref="C162:F166"/>
  </mergeCells>
  <hyperlinks>
    <hyperlink ref="E61" r:id="rId1"/>
    <hyperlink ref="E40" r:id="rId2"/>
    <hyperlink ref="E62" r:id="rId3"/>
    <hyperlink ref="E89" r:id="rId4"/>
    <hyperlink ref="E92" r:id="rId5"/>
    <hyperlink ref="E94" r:id="rId6"/>
    <hyperlink ref="E96" r:id="rId7" display="Number of deaths before age 75 per 100,000 population that resulted from causes considered at least partially treatable or preventable with timely and appropriate medical care. For more information on this metric, see Appendix B in the Commonwealth Fund S"/>
    <hyperlink ref="E95" r:id="rId8" display="Number of deaths before age 75 per 100,000 population that resulted from causes considered at least partially treatable or preventable with timely and appropriate medical care. For more information on this metric, see Appendix B in the Commonwealth Fund S"/>
  </hyperlinks>
  <pageMargins left="0.7" right="0.7" top="0.75" bottom="0.75" header="0.3" footer="0.3"/>
  <pageSetup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B4" sqref="B4"/>
    </sheetView>
  </sheetViews>
  <sheetFormatPr defaultRowHeight="15" x14ac:dyDescent="0.25"/>
  <sheetData>
    <row r="1" spans="1:16" ht="17.25" x14ac:dyDescent="0.25">
      <c r="A1" s="194">
        <v>1</v>
      </c>
      <c r="B1" s="244" t="s">
        <v>518</v>
      </c>
      <c r="C1" s="244"/>
      <c r="D1" s="244"/>
      <c r="E1" s="244"/>
      <c r="F1" s="244"/>
      <c r="G1" s="244"/>
      <c r="H1" s="244"/>
      <c r="I1" s="244"/>
      <c r="J1" s="244"/>
      <c r="K1" s="244"/>
      <c r="L1" s="244"/>
      <c r="M1" s="244"/>
      <c r="N1" s="244"/>
      <c r="O1" s="244"/>
      <c r="P1" s="244"/>
    </row>
    <row r="2" spans="1:16" ht="17.25" customHeight="1" x14ac:dyDescent="0.25">
      <c r="A2" s="194">
        <v>2</v>
      </c>
      <c r="B2" s="235" t="s">
        <v>519</v>
      </c>
      <c r="C2" s="235"/>
      <c r="D2" s="235"/>
      <c r="E2" s="235"/>
      <c r="F2" s="235"/>
      <c r="G2" s="235"/>
      <c r="H2" s="235"/>
      <c r="I2" s="235"/>
      <c r="J2" s="235"/>
      <c r="K2" s="235"/>
      <c r="L2" s="235"/>
      <c r="M2" s="235"/>
      <c r="N2" s="235"/>
      <c r="O2" s="235"/>
      <c r="P2" s="235"/>
    </row>
    <row r="3" spans="1:16" x14ac:dyDescent="0.25">
      <c r="B3" s="235"/>
      <c r="C3" s="235"/>
      <c r="D3" s="235"/>
      <c r="E3" s="235"/>
      <c r="F3" s="235"/>
      <c r="G3" s="235"/>
      <c r="H3" s="235"/>
      <c r="I3" s="235"/>
      <c r="J3" s="235"/>
      <c r="K3" s="235"/>
      <c r="L3" s="235"/>
      <c r="M3" s="235"/>
      <c r="N3" s="235"/>
      <c r="O3" s="235"/>
      <c r="P3" s="235"/>
    </row>
    <row r="4" spans="1:16" ht="17.25" x14ac:dyDescent="0.25">
      <c r="A4" s="194">
        <v>3</v>
      </c>
      <c r="B4" s="195" t="s">
        <v>520</v>
      </c>
      <c r="C4" s="184"/>
      <c r="D4" s="184"/>
      <c r="E4" s="184"/>
      <c r="F4" s="184"/>
      <c r="G4" s="184"/>
      <c r="H4" s="184"/>
      <c r="I4" s="184"/>
      <c r="J4" s="184"/>
      <c r="K4" s="184"/>
      <c r="L4" s="184"/>
      <c r="M4" s="184"/>
      <c r="N4" s="184"/>
      <c r="O4" s="184"/>
      <c r="P4" s="184"/>
    </row>
    <row r="5" spans="1:16" x14ac:dyDescent="0.25">
      <c r="B5" s="184"/>
      <c r="C5" s="184"/>
      <c r="D5" s="184"/>
      <c r="E5" s="184"/>
      <c r="F5" s="184"/>
      <c r="G5" s="184"/>
      <c r="H5" s="184"/>
      <c r="I5" s="184"/>
      <c r="J5" s="184"/>
      <c r="K5" s="184"/>
      <c r="L5" s="184"/>
      <c r="M5" s="184"/>
      <c r="N5" s="184"/>
      <c r="O5" s="184"/>
      <c r="P5" s="184"/>
    </row>
    <row r="6" spans="1:16" x14ac:dyDescent="0.25">
      <c r="B6" s="184"/>
      <c r="C6" s="184"/>
      <c r="D6" s="184"/>
      <c r="E6" s="184"/>
      <c r="F6" s="184"/>
      <c r="G6" s="184"/>
      <c r="H6" s="184"/>
      <c r="I6" s="184"/>
      <c r="J6" s="184"/>
      <c r="K6" s="184"/>
      <c r="L6" s="184"/>
      <c r="M6" s="184"/>
      <c r="N6" s="184"/>
      <c r="O6" s="184"/>
      <c r="P6" s="184"/>
    </row>
    <row r="7" spans="1:16" x14ac:dyDescent="0.25">
      <c r="B7" s="184"/>
      <c r="C7" s="184"/>
      <c r="D7" s="184"/>
      <c r="E7" s="184"/>
      <c r="F7" s="184"/>
      <c r="G7" s="184"/>
      <c r="H7" s="184"/>
      <c r="I7" s="184"/>
      <c r="J7" s="184"/>
      <c r="K7" s="184"/>
      <c r="L7" s="184"/>
      <c r="M7" s="184"/>
      <c r="N7" s="184"/>
      <c r="O7" s="184"/>
      <c r="P7" s="184"/>
    </row>
    <row r="8" spans="1:16" x14ac:dyDescent="0.25">
      <c r="B8" s="184"/>
      <c r="C8" s="184"/>
      <c r="D8" s="184"/>
      <c r="E8" s="184"/>
      <c r="F8" s="184"/>
      <c r="G8" s="184"/>
      <c r="H8" s="184"/>
      <c r="I8" s="184"/>
      <c r="J8" s="184"/>
      <c r="K8" s="184"/>
      <c r="L8" s="184"/>
      <c r="M8" s="184"/>
      <c r="N8" s="184"/>
      <c r="O8" s="184"/>
      <c r="P8" s="184"/>
    </row>
    <row r="9" spans="1:16" x14ac:dyDescent="0.25">
      <c r="B9" s="184"/>
      <c r="C9" s="184"/>
      <c r="D9" s="184"/>
      <c r="E9" s="184"/>
      <c r="F9" s="184"/>
      <c r="G9" s="184"/>
      <c r="H9" s="184"/>
      <c r="I9" s="184"/>
      <c r="J9" s="184"/>
      <c r="K9" s="184"/>
      <c r="L9" s="184"/>
      <c r="M9" s="184"/>
      <c r="N9" s="184"/>
      <c r="O9" s="184"/>
      <c r="P9" s="184"/>
    </row>
    <row r="10" spans="1:16" x14ac:dyDescent="0.25">
      <c r="B10" s="184"/>
      <c r="C10" s="184"/>
      <c r="D10" s="184"/>
      <c r="E10" s="184"/>
      <c r="F10" s="184"/>
      <c r="G10" s="184"/>
      <c r="H10" s="184"/>
      <c r="I10" s="184"/>
      <c r="J10" s="184"/>
      <c r="K10" s="184"/>
      <c r="L10" s="184"/>
      <c r="M10" s="184"/>
      <c r="N10" s="184"/>
      <c r="O10" s="184"/>
      <c r="P10" s="184"/>
    </row>
    <row r="11" spans="1:16" x14ac:dyDescent="0.25">
      <c r="B11" s="184"/>
      <c r="C11" s="184"/>
      <c r="D11" s="184"/>
      <c r="E11" s="184"/>
      <c r="F11" s="184"/>
      <c r="G11" s="184"/>
      <c r="H11" s="184"/>
      <c r="I11" s="184"/>
      <c r="J11" s="184"/>
      <c r="K11" s="184"/>
      <c r="L11" s="184"/>
      <c r="M11" s="184"/>
      <c r="N11" s="184"/>
      <c r="O11" s="184"/>
      <c r="P11" s="184"/>
    </row>
    <row r="12" spans="1:16" x14ac:dyDescent="0.25">
      <c r="B12" s="184"/>
      <c r="C12" s="184"/>
      <c r="D12" s="184"/>
      <c r="E12" s="184"/>
      <c r="F12" s="184"/>
      <c r="G12" s="184"/>
      <c r="H12" s="184"/>
      <c r="I12" s="184"/>
      <c r="J12" s="184"/>
      <c r="K12" s="184"/>
      <c r="L12" s="184"/>
      <c r="M12" s="184"/>
      <c r="N12" s="184"/>
      <c r="O12" s="184"/>
      <c r="P12" s="184"/>
    </row>
    <row r="13" spans="1:16" x14ac:dyDescent="0.25">
      <c r="B13" s="184"/>
      <c r="C13" s="184"/>
      <c r="D13" s="184"/>
      <c r="E13" s="184"/>
      <c r="F13" s="184"/>
      <c r="G13" s="184"/>
      <c r="H13" s="184"/>
      <c r="I13" s="184"/>
      <c r="J13" s="184"/>
      <c r="K13" s="184"/>
      <c r="L13" s="184"/>
      <c r="M13" s="184"/>
      <c r="N13" s="184"/>
      <c r="O13" s="184"/>
      <c r="P13" s="184"/>
    </row>
    <row r="14" spans="1:16" x14ac:dyDescent="0.25">
      <c r="B14" s="184"/>
      <c r="C14" s="184"/>
      <c r="D14" s="184"/>
      <c r="E14" s="184"/>
      <c r="F14" s="184"/>
      <c r="G14" s="184"/>
      <c r="H14" s="184"/>
      <c r="I14" s="184"/>
      <c r="J14" s="184"/>
      <c r="K14" s="184"/>
      <c r="L14" s="184"/>
      <c r="M14" s="184"/>
      <c r="N14" s="184"/>
      <c r="O14" s="184"/>
      <c r="P14" s="184"/>
    </row>
    <row r="15" spans="1:16" x14ac:dyDescent="0.25">
      <c r="B15" s="184"/>
      <c r="C15" s="184"/>
      <c r="D15" s="184"/>
      <c r="E15" s="184"/>
      <c r="F15" s="184"/>
      <c r="G15" s="184"/>
      <c r="H15" s="184"/>
      <c r="I15" s="184"/>
      <c r="J15" s="184"/>
      <c r="K15" s="184"/>
      <c r="L15" s="184"/>
      <c r="M15" s="184"/>
      <c r="N15" s="184"/>
      <c r="O15" s="184"/>
      <c r="P15" s="184"/>
    </row>
    <row r="16" spans="1:16" x14ac:dyDescent="0.25">
      <c r="B16" s="184"/>
      <c r="C16" s="184"/>
      <c r="D16" s="184"/>
      <c r="E16" s="184"/>
      <c r="F16" s="184"/>
      <c r="G16" s="184"/>
      <c r="H16" s="184"/>
      <c r="I16" s="184"/>
      <c r="J16" s="184"/>
      <c r="K16" s="184"/>
      <c r="L16" s="184"/>
      <c r="M16" s="184"/>
      <c r="N16" s="184"/>
      <c r="O16" s="184"/>
      <c r="P16" s="184"/>
    </row>
    <row r="17" spans="2:16" x14ac:dyDescent="0.25">
      <c r="B17" s="184"/>
      <c r="C17" s="184"/>
      <c r="D17" s="184"/>
      <c r="E17" s="184"/>
      <c r="F17" s="184"/>
      <c r="G17" s="184"/>
      <c r="H17" s="184"/>
      <c r="I17" s="184"/>
      <c r="J17" s="184"/>
      <c r="K17" s="184"/>
      <c r="L17" s="184"/>
      <c r="M17" s="184"/>
      <c r="N17" s="184"/>
      <c r="O17" s="184"/>
      <c r="P17" s="184"/>
    </row>
    <row r="18" spans="2:16" x14ac:dyDescent="0.25">
      <c r="B18" s="184"/>
      <c r="C18" s="184"/>
      <c r="D18" s="184"/>
      <c r="E18" s="184"/>
      <c r="F18" s="184"/>
      <c r="G18" s="184"/>
      <c r="H18" s="184"/>
      <c r="I18" s="184"/>
      <c r="J18" s="184"/>
      <c r="K18" s="184"/>
      <c r="L18" s="184"/>
      <c r="M18" s="184"/>
      <c r="N18" s="184"/>
      <c r="O18" s="184"/>
      <c r="P18" s="184"/>
    </row>
    <row r="19" spans="2:16" x14ac:dyDescent="0.25">
      <c r="B19" s="184"/>
      <c r="C19" s="184"/>
      <c r="D19" s="184"/>
      <c r="E19" s="184"/>
      <c r="F19" s="184"/>
      <c r="G19" s="184"/>
      <c r="H19" s="184"/>
      <c r="I19" s="184"/>
      <c r="J19" s="184"/>
      <c r="K19" s="184"/>
      <c r="L19" s="184"/>
      <c r="M19" s="184"/>
      <c r="N19" s="184"/>
      <c r="O19" s="184"/>
      <c r="P19" s="184"/>
    </row>
    <row r="20" spans="2:16" x14ac:dyDescent="0.25">
      <c r="B20" s="184"/>
      <c r="C20" s="184"/>
      <c r="D20" s="184"/>
      <c r="E20" s="184"/>
      <c r="F20" s="184"/>
      <c r="G20" s="184"/>
      <c r="H20" s="184"/>
      <c r="I20" s="184"/>
      <c r="J20" s="184"/>
      <c r="K20" s="184"/>
      <c r="L20" s="184"/>
      <c r="M20" s="184"/>
      <c r="N20" s="184"/>
      <c r="O20" s="184"/>
      <c r="P20" s="184"/>
    </row>
    <row r="21" spans="2:16" x14ac:dyDescent="0.25">
      <c r="B21" s="184"/>
      <c r="C21" s="184"/>
      <c r="D21" s="184"/>
      <c r="E21" s="184"/>
      <c r="F21" s="184"/>
      <c r="G21" s="184"/>
      <c r="H21" s="184"/>
      <c r="I21" s="184"/>
      <c r="J21" s="184"/>
      <c r="K21" s="184"/>
      <c r="L21" s="184"/>
      <c r="M21" s="184"/>
      <c r="N21" s="184"/>
      <c r="O21" s="184"/>
      <c r="P21" s="184"/>
    </row>
  </sheetData>
  <mergeCells count="2">
    <mergeCell ref="B2:P3"/>
    <mergeCell ref="B1:P1"/>
  </mergeCells>
  <hyperlinks>
    <hyperlink ref="B4" r:id="rId1" display="The complete HPIO Health Value Dashboard (including methodology and HMAG members) can be downloaded here.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Metric description</vt:lpstr>
      <vt:lpstr>Metric data value</vt:lpstr>
      <vt:lpstr>Appendix</vt:lpstr>
      <vt:lpstr>Health Value Dashboard notes</vt:lpstr>
      <vt:lpstr>Base_Year</vt:lpstr>
      <vt:lpstr>Current_Year</vt:lpstr>
      <vt:lpstr>Desired_Direction</vt:lpstr>
      <vt:lpstr>Domain</vt:lpstr>
      <vt:lpstr>Metric</vt:lpstr>
      <vt:lpstr>Metric_Desc</vt:lpstr>
      <vt:lpstr>Metric_Included_in_Composite_Ranking?</vt:lpstr>
      <vt:lpstr>Missing_States_Base</vt:lpstr>
      <vt:lpstr>Missing_States_Current</vt:lpstr>
      <vt:lpstr>Source</vt:lpstr>
      <vt:lpstr>Subdomain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Ives</dc:creator>
  <cp:lastModifiedBy>Nick Wiselogel</cp:lastModifiedBy>
  <cp:lastPrinted>2015-01-21T18:48:55Z</cp:lastPrinted>
  <dcterms:created xsi:type="dcterms:W3CDTF">2014-11-05T20:36:58Z</dcterms:created>
  <dcterms:modified xsi:type="dcterms:W3CDTF">2015-01-27T19:26:56Z</dcterms:modified>
</cp:coreProperties>
</file>